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40" activeTab="0"/>
  </bookViews>
  <sheets>
    <sheet name="Umsetzung StPO" sheetId="1" r:id="rId1"/>
    <sheet name="Ausführliche CW-Darstellung" sheetId="2" r:id="rId2"/>
    <sheet name="Ausgewählte Kap.-daten" sheetId="3" r:id="rId3"/>
    <sheet name="Kurzcharakteristik" sheetId="4" r:id="rId4"/>
  </sheets>
  <definedNames>
    <definedName name="_xlnm.Print_Area" localSheetId="1">'Ausführliche CW-Darstellung'!$A$1:$K$106</definedName>
    <definedName name="_xlnm.Print_Titles" localSheetId="1">'Ausführliche CW-Darstellung'!$1:$6</definedName>
  </definedNames>
  <calcPr fullCalcOnLoad="1"/>
</workbook>
</file>

<file path=xl/comments1.xml><?xml version="1.0" encoding="utf-8"?>
<comments xmlns="http://schemas.openxmlformats.org/spreadsheetml/2006/main">
  <authors>
    <author>bobusch</author>
  </authors>
  <commentList>
    <comment ref="L9" authorId="0">
      <text>
        <r>
          <rPr>
            <b/>
            <sz val="8"/>
            <rFont val="Tahoma"/>
            <family val="0"/>
          </rPr>
          <t>bobusch:</t>
        </r>
        <r>
          <rPr>
            <sz val="8"/>
            <rFont val="Tahoma"/>
            <family val="0"/>
          </rPr>
          <t xml:space="preserve">
Führ
</t>
        </r>
      </text>
    </comment>
    <comment ref="M9" authorId="0">
      <text>
        <r>
          <rPr>
            <b/>
            <sz val="8"/>
            <rFont val="Tahoma"/>
            <family val="0"/>
          </rPr>
          <t>bobusch:</t>
        </r>
        <r>
          <rPr>
            <sz val="8"/>
            <rFont val="Tahoma"/>
            <family val="0"/>
          </rPr>
          <t xml:space="preserve">
Führ
</t>
        </r>
      </text>
    </comment>
    <comment ref="M21" authorId="0">
      <text>
        <r>
          <rPr>
            <b/>
            <sz val="8"/>
            <rFont val="Tahoma"/>
            <family val="0"/>
          </rPr>
          <t>bobusch:</t>
        </r>
        <r>
          <rPr>
            <sz val="8"/>
            <rFont val="Tahoma"/>
            <family val="0"/>
          </rPr>
          <t xml:space="preserve">
2 SWS - Droste
2 SWS Führ - hier ggf. weitere Aufteilung nach Grundl. Planunen und Bauen und Lehrauftrag erforderlich 
</t>
        </r>
      </text>
    </comment>
    <comment ref="M10" authorId="0">
      <text>
        <r>
          <rPr>
            <b/>
            <sz val="8"/>
            <rFont val="Tahoma"/>
            <family val="0"/>
          </rPr>
          <t>bobusch:</t>
        </r>
        <r>
          <rPr>
            <sz val="8"/>
            <rFont val="Tahoma"/>
            <family val="0"/>
          </rPr>
          <t xml:space="preserve">
Führ
</t>
        </r>
      </text>
    </comment>
  </commentList>
</comments>
</file>

<file path=xl/sharedStrings.xml><?xml version="1.0" encoding="utf-8"?>
<sst xmlns="http://schemas.openxmlformats.org/spreadsheetml/2006/main" count="253" uniqueCount="132">
  <si>
    <t>Pflichtmodule</t>
  </si>
  <si>
    <t>Wahlpflicht</t>
  </si>
  <si>
    <t>Lehreinheit</t>
  </si>
  <si>
    <t>Masterarbeit</t>
  </si>
  <si>
    <t>Vorl.</t>
  </si>
  <si>
    <t>Sem.</t>
  </si>
  <si>
    <t>Lehraufträge</t>
  </si>
  <si>
    <t>Angebot gesamt in SWS</t>
  </si>
  <si>
    <t>Master</t>
  </si>
  <si>
    <t>Projekt</t>
  </si>
  <si>
    <t>Zwischensumme Pflicht</t>
  </si>
  <si>
    <t>Wahlpflicht in %</t>
  </si>
  <si>
    <t>Anteile der Wahlpflicht
Variante 1
in SWS</t>
  </si>
  <si>
    <t>Anteile der Wahlpflicht
Variante 2
in SWS</t>
  </si>
  <si>
    <t>Gesamt</t>
  </si>
  <si>
    <t>Summe Wahlpflicht</t>
  </si>
  <si>
    <t>Studienumfang in SWS</t>
  </si>
  <si>
    <t>BTU Cottbus</t>
  </si>
  <si>
    <t>Lfd.</t>
  </si>
  <si>
    <t>Lehrgebiet</t>
  </si>
  <si>
    <t>SWS</t>
  </si>
  <si>
    <t>LV-</t>
  </si>
  <si>
    <t>f</t>
  </si>
  <si>
    <t>g</t>
  </si>
  <si>
    <t>cw</t>
  </si>
  <si>
    <t>Stud./Fachs.-</t>
  </si>
  <si>
    <t>Lehrbedarf</t>
  </si>
  <si>
    <t>Nr.</t>
  </si>
  <si>
    <t>Art</t>
  </si>
  <si>
    <t>durchschn.</t>
  </si>
  <si>
    <t>(SWS)</t>
  </si>
  <si>
    <t>Pflicht:</t>
  </si>
  <si>
    <t>schaften</t>
  </si>
  <si>
    <t>S</t>
  </si>
  <si>
    <t>V</t>
  </si>
  <si>
    <t>Pr</t>
  </si>
  <si>
    <t>Anteil Lehreinheit</t>
  </si>
  <si>
    <t>Technikphil. und</t>
  </si>
  <si>
    <t xml:space="preserve"> -geschichte</t>
  </si>
  <si>
    <t>Geschichte und</t>
  </si>
  <si>
    <t>Theorie</t>
  </si>
  <si>
    <t>Umwelt-</t>
  </si>
  <si>
    <t>management</t>
  </si>
  <si>
    <t>Wirtschaftswissen-</t>
  </si>
  <si>
    <t>Wirtsch.-wiss.</t>
  </si>
  <si>
    <t>Lehrbeauftragte</t>
  </si>
  <si>
    <t>Gesamtstudium</t>
  </si>
  <si>
    <t>wissenschaften</t>
  </si>
  <si>
    <t>Elektrotechnik</t>
  </si>
  <si>
    <t>Studiendauer:</t>
  </si>
  <si>
    <t>4 Semester</t>
  </si>
  <si>
    <t>Studienumfang:</t>
  </si>
  <si>
    <t>Vorlesungen</t>
  </si>
  <si>
    <t>Seminar</t>
  </si>
  <si>
    <t>Curricularwert nach</t>
  </si>
  <si>
    <t>Studienordnung:</t>
  </si>
  <si>
    <t>Jahrgangsstärke bei</t>
  </si>
  <si>
    <t>Erreichen der</t>
  </si>
  <si>
    <t>Studienplatzzielgröße:</t>
  </si>
  <si>
    <t>Lehrbedarf bei</t>
  </si>
  <si>
    <t xml:space="preserve">Erreichen der </t>
  </si>
  <si>
    <t>Zuordnung des erforder-</t>
  </si>
  <si>
    <t>lichen Lehrangebotes:</t>
  </si>
  <si>
    <t>Fakultät 1:</t>
  </si>
  <si>
    <t>Fakultät 2:</t>
  </si>
  <si>
    <t>Fakultät 3:</t>
  </si>
  <si>
    <t>Fakultät 4:</t>
  </si>
  <si>
    <t>Lehrbeauftragte:</t>
  </si>
  <si>
    <t>Lehrveranstaltungsart</t>
  </si>
  <si>
    <t>Anrechnungsfaktor "f"</t>
  </si>
  <si>
    <t>Gruppengröße "g"</t>
  </si>
  <si>
    <t>Seminare</t>
  </si>
  <si>
    <t>Projekte</t>
  </si>
  <si>
    <t>Masterthesis</t>
  </si>
  <si>
    <t>VB 3.1</t>
  </si>
  <si>
    <t>Kultur und Technik - M.A.</t>
  </si>
  <si>
    <t>LE Arbeits- und 
Sozialwissenschaften
(Albert)</t>
  </si>
  <si>
    <t>LE Geschichte und Theorie
(Burman (GP), Droste, Führ)</t>
  </si>
  <si>
    <t>LE Wirtschaftswissenschaften
(Baier)</t>
  </si>
  <si>
    <t>LE Elektrotechnik und Kommunikation (Petersen (JP))</t>
  </si>
  <si>
    <t>LE Umweltmanagement
(Schluchter)</t>
  </si>
  <si>
    <t>Mod 1 - Grundströmungen der Philosophie</t>
  </si>
  <si>
    <t>Mod 2 - Philosophische Grundlagen moderner Kultur</t>
  </si>
  <si>
    <t>Mod 3 - Materiale Kultur</t>
  </si>
  <si>
    <t>Mod 4 - Kommunikation</t>
  </si>
  <si>
    <t>Mod 5 - Ethik und Handeln</t>
  </si>
  <si>
    <t>A - Die Philosophie der Kulturwissenschaften</t>
  </si>
  <si>
    <t>B - Technik und Technologieentwicklung 
im öffentlichen Diskurs</t>
  </si>
  <si>
    <t>Mod 6A - Rationalität der Kultur</t>
  </si>
  <si>
    <t>Mod 7A - Ästhetik</t>
  </si>
  <si>
    <t>Mod 8A - Philosophische Anthropologie</t>
  </si>
  <si>
    <t>Mod 9A - Medien der Kulturvermittlung</t>
  </si>
  <si>
    <t>Mod 10A - Angewandte Medienwissenschaften</t>
  </si>
  <si>
    <t>Mod 11A - Interdiziplinäres Forschungsprojekt 
zur Kulturphilosophie</t>
  </si>
  <si>
    <t>Mod 12A - Cultural Management</t>
  </si>
  <si>
    <t>Mod 13A - Praktikum</t>
  </si>
  <si>
    <t>Mod 14A - Masterarbeit</t>
  </si>
  <si>
    <t>Mod 6B - Praktische Philosophie</t>
  </si>
  <si>
    <t>Mod 7B - Ethik im technischen Handeln</t>
  </si>
  <si>
    <t>Mod 8B - Genese der Technik</t>
  </si>
  <si>
    <t>Mod 11B - Interdiziplinäres Forschungsprojekt 
zur TA und TB (Technikbewertung, Technikfolgenabschätzung, etc.)</t>
  </si>
  <si>
    <t>Mod 12B - Cultural Management</t>
  </si>
  <si>
    <t>Mod 13B - Praktikum</t>
  </si>
  <si>
    <t>Mod 14B - Masterarbeit</t>
  </si>
  <si>
    <t>Mod 9B - Technisches Wissen 
als besondere Wissensform</t>
  </si>
  <si>
    <t>Curricularwertberechnung für den Studiengang Kultur und Technik (M.A.)</t>
  </si>
  <si>
    <t>Technikphil. und 
-geschichte</t>
  </si>
  <si>
    <t>Summe - davon 50%</t>
  </si>
  <si>
    <t xml:space="preserve">Anteil Lehreinheit </t>
  </si>
  <si>
    <t>Arbeits- und Sozial-</t>
  </si>
  <si>
    <t>4 Semester, 100 Studienplätze</t>
  </si>
  <si>
    <t xml:space="preserve">50% des Lehrumfanges </t>
  </si>
  <si>
    <t>Wahlpflicht A -</t>
  </si>
  <si>
    <t>Mod 10B - Risiko- und Technikfolgenabschätzung</t>
  </si>
  <si>
    <t xml:space="preserve">Wahlpflicht B - </t>
  </si>
  <si>
    <t>Arbeits- und Sozial-
wissenschaften</t>
  </si>
  <si>
    <t xml:space="preserve">Wahlpflicht A - 
50% des Lehrumfanges </t>
  </si>
  <si>
    <t>Elektrotechnik und
Kommunikation</t>
  </si>
  <si>
    <t>Umwelt-
management</t>
  </si>
  <si>
    <t xml:space="preserve">SWS davon </t>
  </si>
  <si>
    <t xml:space="preserve">4 Semester, 100 Studienplätze </t>
  </si>
  <si>
    <t>Ausgewählte Kapazitätsdaten zum Studiengang Kultur und Technik (M.A.)</t>
  </si>
  <si>
    <t>Pflicht:          Anteil</t>
  </si>
  <si>
    <t>Anteil</t>
  </si>
  <si>
    <t>Wahlpflicht A - 
50% des Lehrumfanges  
                                    Anteil</t>
  </si>
  <si>
    <t>Dez 2007</t>
  </si>
  <si>
    <t>Wahlpflicht A - 
50% des Lehrumfanges 
                          Anteil</t>
  </si>
  <si>
    <t>LE Technikphil.- 
und geschichte
(Bayerl, Kornwachs, Kern)</t>
  </si>
  <si>
    <t>Pflicht:                        Anteil</t>
  </si>
  <si>
    <t>Wahlpflicht B - 
50% des Lehrumfanges 
                                  Anteil</t>
  </si>
  <si>
    <t>Wahlpflicht B - 
50% des Lehrumfanges 
                                     Anteil</t>
  </si>
  <si>
    <t xml:space="preserve">       Kurzcharakteristik - Studiengang Kultur und Technik (M.A.)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</si>
</sst>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d/m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0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9" fontId="0" fillId="0" borderId="10" xfId="49" applyFont="1" applyBorder="1" applyAlignment="1">
      <alignment horizontal="right" vertical="center"/>
    </xf>
    <xf numFmtId="9" fontId="0" fillId="0" borderId="12" xfId="49" applyFont="1" applyBorder="1" applyAlignment="1">
      <alignment horizontal="right" vertical="center"/>
    </xf>
    <xf numFmtId="9" fontId="0" fillId="0" borderId="45" xfId="49" applyFont="1" applyBorder="1" applyAlignment="1">
      <alignment horizontal="right" vertical="center"/>
    </xf>
    <xf numFmtId="9" fontId="5" fillId="0" borderId="12" xfId="49" applyFont="1" applyBorder="1" applyAlignment="1">
      <alignment horizontal="right" vertical="center"/>
    </xf>
    <xf numFmtId="9" fontId="0" fillId="0" borderId="14" xfId="49" applyFont="1" applyBorder="1" applyAlignment="1">
      <alignment horizontal="right" vertical="center"/>
    </xf>
    <xf numFmtId="9" fontId="0" fillId="0" borderId="0" xfId="49" applyFont="1" applyAlignment="1">
      <alignment horizontal="right" vertical="center"/>
    </xf>
    <xf numFmtId="9" fontId="1" fillId="0" borderId="12" xfId="49" applyFont="1" applyBorder="1" applyAlignment="1">
      <alignment horizontal="right"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9" fontId="1" fillId="0" borderId="44" xfId="49" applyFont="1" applyBorder="1" applyAlignment="1">
      <alignment horizontal="right" vertical="center"/>
    </xf>
    <xf numFmtId="0" fontId="1" fillId="0" borderId="48" xfId="0" applyFont="1" applyBorder="1" applyAlignment="1">
      <alignment vertical="center"/>
    </xf>
    <xf numFmtId="9" fontId="1" fillId="0" borderId="47" xfId="49" applyFont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0" xfId="0" applyFont="1" applyBorder="1" applyAlignment="1">
      <alignment horizontal="center" vertical="top"/>
    </xf>
    <xf numFmtId="0" fontId="0" fillId="0" borderId="50" xfId="0" applyFont="1" applyBorder="1" applyAlignment="1" quotePrefix="1">
      <alignment horizontal="center" vertical="top"/>
    </xf>
    <xf numFmtId="0" fontId="6" fillId="0" borderId="50" xfId="0" applyFont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0" fillId="0" borderId="52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0" fillId="0" borderId="32" xfId="0" applyFont="1" applyBorder="1" applyAlignment="1">
      <alignment horizontal="center" vertical="top"/>
    </xf>
    <xf numFmtId="0" fontId="6" fillId="0" borderId="32" xfId="0" applyFont="1" applyBorder="1" applyAlignment="1">
      <alignment horizontal="left" vertical="top"/>
    </xf>
    <xf numFmtId="0" fontId="0" fillId="0" borderId="53" xfId="0" applyFont="1" applyBorder="1" applyAlignment="1">
      <alignment horizontal="center" vertical="top"/>
    </xf>
    <xf numFmtId="0" fontId="0" fillId="0" borderId="36" xfId="0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33" xfId="0" applyFont="1" applyBorder="1" applyAlignment="1">
      <alignment vertical="top"/>
    </xf>
    <xf numFmtId="170" fontId="0" fillId="0" borderId="0" xfId="0" applyNumberFormat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34" xfId="0" applyFont="1" applyBorder="1" applyAlignment="1">
      <alignment vertical="top"/>
    </xf>
    <xf numFmtId="0" fontId="1" fillId="0" borderId="0" xfId="0" applyFont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34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37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3" xfId="0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1" fillId="0" borderId="54" xfId="0" applyFont="1" applyBorder="1" applyAlignment="1">
      <alignment vertical="top"/>
    </xf>
    <xf numFmtId="0" fontId="11" fillId="0" borderId="55" xfId="0" applyFont="1" applyBorder="1" applyAlignment="1">
      <alignment vertical="top"/>
    </xf>
    <xf numFmtId="173" fontId="11" fillId="0" borderId="56" xfId="0" applyNumberFormat="1" applyFont="1" applyBorder="1" applyAlignment="1">
      <alignment vertical="top"/>
    </xf>
    <xf numFmtId="0" fontId="1" fillId="0" borderId="0" xfId="0" applyFont="1" applyFill="1" applyAlignment="1">
      <alignment vertical="top"/>
    </xf>
    <xf numFmtId="0" fontId="10" fillId="0" borderId="19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 wrapText="1"/>
    </xf>
    <xf numFmtId="170" fontId="11" fillId="0" borderId="33" xfId="0" applyNumberFormat="1" applyFont="1" applyFill="1" applyBorder="1" applyAlignment="1">
      <alignment vertical="top"/>
    </xf>
    <xf numFmtId="1" fontId="11" fillId="0" borderId="57" xfId="0" applyNumberFormat="1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1" fillId="0" borderId="37" xfId="0" applyFont="1" applyFill="1" applyBorder="1" applyAlignment="1">
      <alignment vertical="top"/>
    </xf>
    <xf numFmtId="0" fontId="11" fillId="0" borderId="37" xfId="0" applyFont="1" applyFill="1" applyBorder="1" applyAlignment="1">
      <alignment vertical="top" wrapText="1"/>
    </xf>
    <xf numFmtId="170" fontId="11" fillId="0" borderId="37" xfId="0" applyNumberFormat="1" applyFont="1" applyFill="1" applyBorder="1" applyAlignment="1">
      <alignment vertical="top"/>
    </xf>
    <xf numFmtId="173" fontId="11" fillId="0" borderId="58" xfId="0" applyNumberFormat="1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14" fontId="0" fillId="33" borderId="20" xfId="0" applyNumberFormat="1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49" fontId="0" fillId="33" borderId="17" xfId="0" applyNumberFormat="1" applyFill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20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20" xfId="0" applyNumberFormat="1" applyBorder="1" applyAlignment="1">
      <alignment/>
    </xf>
    <xf numFmtId="0" fontId="1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 quotePrefix="1">
      <alignment horizontal="left"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170" fontId="0" fillId="0" borderId="59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170" fontId="0" fillId="0" borderId="62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170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55" xfId="0" applyFont="1" applyBorder="1" applyAlignment="1">
      <alignment horizontal="center"/>
    </xf>
    <xf numFmtId="170" fontId="1" fillId="0" borderId="56" xfId="0" applyNumberFormat="1" applyFont="1" applyBorder="1" applyAlignment="1">
      <alignment horizontal="center"/>
    </xf>
    <xf numFmtId="0" fontId="0" fillId="0" borderId="35" xfId="0" applyFill="1" applyBorder="1" applyAlignment="1">
      <alignment vertical="top"/>
    </xf>
    <xf numFmtId="0" fontId="0" fillId="0" borderId="35" xfId="0" applyFill="1" applyBorder="1" applyAlignment="1">
      <alignment vertical="top" wrapText="1"/>
    </xf>
    <xf numFmtId="0" fontId="0" fillId="0" borderId="33" xfId="0" applyFill="1" applyBorder="1" applyAlignment="1">
      <alignment vertical="top"/>
    </xf>
    <xf numFmtId="0" fontId="0" fillId="0" borderId="57" xfId="0" applyFill="1" applyBorder="1" applyAlignment="1">
      <alignment vertical="top"/>
    </xf>
    <xf numFmtId="0" fontId="0" fillId="0" borderId="0" xfId="0" applyFill="1" applyAlignment="1">
      <alignment vertical="top"/>
    </xf>
    <xf numFmtId="0" fontId="8" fillId="0" borderId="36" xfId="0" applyFont="1" applyFill="1" applyBorder="1" applyAlignment="1">
      <alignment vertical="top"/>
    </xf>
    <xf numFmtId="0" fontId="8" fillId="0" borderId="34" xfId="0" applyFont="1" applyFill="1" applyBorder="1" applyAlignment="1">
      <alignment vertical="top"/>
    </xf>
    <xf numFmtId="0" fontId="8" fillId="0" borderId="63" xfId="0" applyFont="1" applyFill="1" applyBorder="1" applyAlignment="1">
      <alignment vertical="top"/>
    </xf>
    <xf numFmtId="0" fontId="8" fillId="0" borderId="36" xfId="0" applyFont="1" applyFill="1" applyBorder="1" applyAlignment="1">
      <alignment horizontal="right" vertical="top"/>
    </xf>
    <xf numFmtId="0" fontId="8" fillId="0" borderId="36" xfId="0" applyFont="1" applyFill="1" applyBorder="1" applyAlignment="1">
      <alignment vertical="top" wrapText="1"/>
    </xf>
    <xf numFmtId="170" fontId="8" fillId="0" borderId="36" xfId="0" applyNumberFormat="1" applyFont="1" applyFill="1" applyBorder="1" applyAlignment="1">
      <alignment vertical="top"/>
    </xf>
    <xf numFmtId="0" fontId="8" fillId="0" borderId="61" xfId="0" applyFont="1" applyFill="1" applyBorder="1" applyAlignment="1">
      <alignment vertical="top"/>
    </xf>
    <xf numFmtId="0" fontId="8" fillId="0" borderId="61" xfId="0" applyFont="1" applyFill="1" applyBorder="1" applyAlignment="1">
      <alignment vertical="top" wrapText="1"/>
    </xf>
    <xf numFmtId="170" fontId="8" fillId="0" borderId="61" xfId="0" applyNumberFormat="1" applyFont="1" applyFill="1" applyBorder="1" applyAlignment="1">
      <alignment vertical="top"/>
    </xf>
    <xf numFmtId="0" fontId="8" fillId="0" borderId="37" xfId="0" applyFont="1" applyFill="1" applyBorder="1" applyAlignment="1">
      <alignment vertical="top"/>
    </xf>
    <xf numFmtId="0" fontId="8" fillId="0" borderId="58" xfId="0" applyFont="1" applyFill="1" applyBorder="1" applyAlignment="1">
      <alignment vertical="top"/>
    </xf>
    <xf numFmtId="0" fontId="11" fillId="0" borderId="57" xfId="0" applyFont="1" applyFill="1" applyBorder="1" applyAlignment="1">
      <alignment vertical="top"/>
    </xf>
    <xf numFmtId="0" fontId="8" fillId="0" borderId="50" xfId="0" applyFont="1" applyFill="1" applyBorder="1" applyAlignment="1">
      <alignment vertical="top"/>
    </xf>
    <xf numFmtId="0" fontId="8" fillId="0" borderId="50" xfId="0" applyFont="1" applyFill="1" applyBorder="1" applyAlignment="1">
      <alignment vertical="top" wrapText="1"/>
    </xf>
    <xf numFmtId="170" fontId="8" fillId="0" borderId="50" xfId="0" applyNumberFormat="1" applyFont="1" applyFill="1" applyBorder="1" applyAlignment="1">
      <alignment vertical="top"/>
    </xf>
    <xf numFmtId="0" fontId="8" fillId="0" borderId="33" xfId="0" applyFont="1" applyFill="1" applyBorder="1" applyAlignment="1">
      <alignment vertical="top"/>
    </xf>
    <xf numFmtId="0" fontId="8" fillId="0" borderId="57" xfId="0" applyFont="1" applyFill="1" applyBorder="1" applyAlignment="1">
      <alignment vertical="top"/>
    </xf>
    <xf numFmtId="0" fontId="11" fillId="0" borderId="34" xfId="0" applyFont="1" applyFill="1" applyBorder="1" applyAlignment="1">
      <alignment vertical="top"/>
    </xf>
    <xf numFmtId="0" fontId="11" fillId="0" borderId="34" xfId="0" applyFont="1" applyFill="1" applyBorder="1" applyAlignment="1">
      <alignment vertical="top" wrapText="1"/>
    </xf>
    <xf numFmtId="170" fontId="11" fillId="0" borderId="34" xfId="0" applyNumberFormat="1" applyFont="1" applyFill="1" applyBorder="1" applyAlignment="1">
      <alignment vertical="top"/>
    </xf>
    <xf numFmtId="1" fontId="11" fillId="0" borderId="63" xfId="0" applyNumberFormat="1" applyFont="1" applyFill="1" applyBorder="1" applyAlignment="1">
      <alignment vertical="top"/>
    </xf>
    <xf numFmtId="0" fontId="8" fillId="0" borderId="35" xfId="0" applyFont="1" applyFill="1" applyBorder="1" applyAlignment="1">
      <alignment vertical="top"/>
    </xf>
    <xf numFmtId="0" fontId="8" fillId="0" borderId="35" xfId="0" applyFont="1" applyFill="1" applyBorder="1" applyAlignment="1">
      <alignment vertical="top" wrapText="1"/>
    </xf>
    <xf numFmtId="170" fontId="8" fillId="0" borderId="35" xfId="0" applyNumberFormat="1" applyFont="1" applyFill="1" applyBorder="1" applyAlignment="1">
      <alignment vertical="top"/>
    </xf>
    <xf numFmtId="1" fontId="8" fillId="0" borderId="63" xfId="0" applyNumberFormat="1" applyFont="1" applyFill="1" applyBorder="1" applyAlignment="1">
      <alignment vertical="top"/>
    </xf>
    <xf numFmtId="0" fontId="9" fillId="0" borderId="50" xfId="0" applyFont="1" applyFill="1" applyBorder="1" applyAlignment="1">
      <alignment vertical="top"/>
    </xf>
    <xf numFmtId="0" fontId="9" fillId="0" borderId="50" xfId="0" applyFont="1" applyFill="1" applyBorder="1" applyAlignment="1">
      <alignment vertical="top" wrapText="1"/>
    </xf>
    <xf numFmtId="170" fontId="9" fillId="0" borderId="50" xfId="0" applyNumberFormat="1" applyFont="1" applyFill="1" applyBorder="1" applyAlignment="1">
      <alignment vertical="top"/>
    </xf>
    <xf numFmtId="0" fontId="9" fillId="0" borderId="33" xfId="0" applyFont="1" applyFill="1" applyBorder="1" applyAlignment="1">
      <alignment vertical="top"/>
    </xf>
    <xf numFmtId="1" fontId="9" fillId="0" borderId="57" xfId="0" applyNumberFormat="1" applyFont="1" applyFill="1" applyBorder="1" applyAlignment="1">
      <alignment vertical="top"/>
    </xf>
    <xf numFmtId="0" fontId="0" fillId="0" borderId="50" xfId="0" applyFont="1" applyFill="1" applyBorder="1" applyAlignment="1">
      <alignment horizontal="center" vertical="top"/>
    </xf>
    <xf numFmtId="0" fontId="9" fillId="0" borderId="36" xfId="0" applyFont="1" applyFill="1" applyBorder="1" applyAlignment="1">
      <alignment vertical="top"/>
    </xf>
    <xf numFmtId="0" fontId="9" fillId="0" borderId="36" xfId="0" applyFont="1" applyFill="1" applyBorder="1" applyAlignment="1">
      <alignment vertical="top" wrapText="1"/>
    </xf>
    <xf numFmtId="170" fontId="9" fillId="0" borderId="36" xfId="0" applyNumberFormat="1" applyFont="1" applyFill="1" applyBorder="1" applyAlignment="1">
      <alignment vertical="top"/>
    </xf>
    <xf numFmtId="0" fontId="9" fillId="0" borderId="34" xfId="0" applyFont="1" applyFill="1" applyBorder="1" applyAlignment="1">
      <alignment vertical="top"/>
    </xf>
    <xf numFmtId="1" fontId="9" fillId="0" borderId="63" xfId="0" applyNumberFormat="1" applyFont="1" applyFill="1" applyBorder="1" applyAlignment="1">
      <alignment vertical="top"/>
    </xf>
    <xf numFmtId="173" fontId="0" fillId="0" borderId="0" xfId="0" applyNumberFormat="1" applyFill="1" applyAlignment="1">
      <alignment vertical="top"/>
    </xf>
    <xf numFmtId="1" fontId="8" fillId="0" borderId="58" xfId="0" applyNumberFormat="1" applyFont="1" applyFill="1" applyBorder="1" applyAlignment="1">
      <alignment vertical="top"/>
    </xf>
    <xf numFmtId="0" fontId="0" fillId="0" borderId="50" xfId="0" applyFont="1" applyFill="1" applyBorder="1" applyAlignment="1">
      <alignment vertical="top"/>
    </xf>
    <xf numFmtId="0" fontId="6" fillId="0" borderId="33" xfId="0" applyFont="1" applyFill="1" applyBorder="1" applyAlignment="1">
      <alignment horizontal="left" vertical="top"/>
    </xf>
    <xf numFmtId="0" fontId="0" fillId="0" borderId="57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right" vertical="top"/>
    </xf>
    <xf numFmtId="0" fontId="8" fillId="0" borderId="64" xfId="0" applyFont="1" applyFill="1" applyBorder="1" applyAlignment="1">
      <alignment vertical="top"/>
    </xf>
    <xf numFmtId="1" fontId="8" fillId="0" borderId="57" xfId="0" applyNumberFormat="1" applyFont="1" applyFill="1" applyBorder="1" applyAlignment="1">
      <alignment vertical="top"/>
    </xf>
    <xf numFmtId="0" fontId="8" fillId="0" borderId="42" xfId="0" applyFont="1" applyFill="1" applyBorder="1" applyAlignment="1">
      <alignment vertical="top"/>
    </xf>
    <xf numFmtId="0" fontId="8" fillId="0" borderId="42" xfId="0" applyFont="1" applyFill="1" applyBorder="1" applyAlignment="1">
      <alignment horizontal="right" vertical="top"/>
    </xf>
    <xf numFmtId="0" fontId="0" fillId="0" borderId="64" xfId="0" applyFill="1" applyBorder="1" applyAlignment="1">
      <alignment vertical="top"/>
    </xf>
    <xf numFmtId="173" fontId="8" fillId="0" borderId="57" xfId="0" applyNumberFormat="1" applyFont="1" applyFill="1" applyBorder="1" applyAlignment="1">
      <alignment vertical="top"/>
    </xf>
    <xf numFmtId="173" fontId="8" fillId="0" borderId="63" xfId="0" applyNumberFormat="1" applyFont="1" applyFill="1" applyBorder="1" applyAlignment="1">
      <alignment vertical="top"/>
    </xf>
    <xf numFmtId="0" fontId="0" fillId="0" borderId="36" xfId="0" applyFill="1" applyBorder="1" applyAlignment="1">
      <alignment vertical="top" wrapText="1"/>
    </xf>
    <xf numFmtId="0" fontId="0" fillId="0" borderId="3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9" fontId="0" fillId="0" borderId="23" xfId="49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0" borderId="63" xfId="0" applyFont="1" applyFill="1" applyBorder="1" applyAlignment="1">
      <alignment vertical="top"/>
    </xf>
    <xf numFmtId="0" fontId="8" fillId="0" borderId="36" xfId="0" applyFont="1" applyFill="1" applyBorder="1" applyAlignment="1">
      <alignment/>
    </xf>
    <xf numFmtId="170" fontId="8" fillId="0" borderId="36" xfId="0" applyNumberFormat="1" applyFont="1" applyFill="1" applyBorder="1" applyAlignment="1">
      <alignment/>
    </xf>
    <xf numFmtId="0" fontId="8" fillId="0" borderId="61" xfId="0" applyFont="1" applyFill="1" applyBorder="1" applyAlignment="1">
      <alignment/>
    </xf>
    <xf numFmtId="170" fontId="8" fillId="0" borderId="61" xfId="0" applyNumberFormat="1" applyFont="1" applyFill="1" applyBorder="1" applyAlignment="1">
      <alignment/>
    </xf>
    <xf numFmtId="0" fontId="8" fillId="0" borderId="34" xfId="0" applyFont="1" applyBorder="1" applyAlignment="1">
      <alignment vertical="top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65" xfId="0" applyBorder="1" applyAlignment="1">
      <alignment vertical="center"/>
    </xf>
    <xf numFmtId="9" fontId="0" fillId="0" borderId="65" xfId="49" applyFont="1" applyBorder="1" applyAlignment="1">
      <alignment horizontal="right" vertical="center"/>
    </xf>
    <xf numFmtId="9" fontId="0" fillId="0" borderId="27" xfId="49" applyFont="1" applyBorder="1" applyAlignment="1">
      <alignment horizontal="right" vertical="center"/>
    </xf>
    <xf numFmtId="0" fontId="8" fillId="0" borderId="0" xfId="0" applyFont="1" applyFill="1" applyBorder="1" applyAlignment="1">
      <alignment vertical="top" wrapText="1"/>
    </xf>
    <xf numFmtId="0" fontId="8" fillId="0" borderId="36" xfId="0" applyFont="1" applyFill="1" applyBorder="1" applyAlignment="1">
      <alignment horizontal="left" vertical="top"/>
    </xf>
    <xf numFmtId="0" fontId="0" fillId="0" borderId="2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41" xfId="0" applyFill="1" applyBorder="1" applyAlignment="1">
      <alignment vertical="top"/>
    </xf>
    <xf numFmtId="0" fontId="10" fillId="0" borderId="1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173" fontId="11" fillId="0" borderId="58" xfId="0" applyNumberFormat="1" applyFont="1" applyBorder="1" applyAlignment="1">
      <alignment vertical="center"/>
    </xf>
    <xf numFmtId="0" fontId="8" fillId="0" borderId="61" xfId="0" applyFont="1" applyFill="1" applyBorder="1" applyAlignment="1">
      <alignment horizontal="right" vertical="top"/>
    </xf>
    <xf numFmtId="170" fontId="10" fillId="0" borderId="37" xfId="0" applyNumberFormat="1" applyFont="1" applyBorder="1" applyAlignment="1">
      <alignment vertical="center"/>
    </xf>
    <xf numFmtId="170" fontId="8" fillId="0" borderId="34" xfId="0" applyNumberFormat="1" applyFont="1" applyFill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35" xfId="0" applyFont="1" applyBorder="1" applyAlignment="1">
      <alignment vertical="top"/>
    </xf>
    <xf numFmtId="1" fontId="8" fillId="0" borderId="66" xfId="0" applyNumberFormat="1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3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ill="1" applyBorder="1" applyAlignment="1">
      <alignment horizontal="center" vertical="center"/>
    </xf>
    <xf numFmtId="9" fontId="0" fillId="0" borderId="13" xfId="49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9" fontId="0" fillId="0" borderId="13" xfId="49" applyFont="1" applyBorder="1" applyAlignment="1">
      <alignment horizontal="center" vertical="center"/>
    </xf>
    <xf numFmtId="9" fontId="0" fillId="0" borderId="23" xfId="49" applyFont="1" applyBorder="1" applyAlignment="1">
      <alignment horizontal="center" vertical="center"/>
    </xf>
    <xf numFmtId="9" fontId="1" fillId="0" borderId="18" xfId="49" applyFont="1" applyBorder="1" applyAlignment="1">
      <alignment horizontal="center" vertical="center" wrapText="1"/>
    </xf>
    <xf numFmtId="9" fontId="1" fillId="0" borderId="13" xfId="49" applyFont="1" applyBorder="1" applyAlignment="1">
      <alignment horizontal="center" vertical="center" wrapText="1"/>
    </xf>
    <xf numFmtId="9" fontId="1" fillId="0" borderId="31" xfId="49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tabSelected="1" zoomScale="75" zoomScaleNormal="75" zoomScalePageLayoutView="0" workbookViewId="0" topLeftCell="A1">
      <pane xSplit="3" ySplit="3" topLeftCell="D1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7" sqref="F27"/>
    </sheetView>
  </sheetViews>
  <sheetFormatPr defaultColWidth="11.421875" defaultRowHeight="12.75"/>
  <cols>
    <col min="1" max="1" width="6.421875" style="7" customWidth="1"/>
    <col min="2" max="2" width="45.140625" style="7" customWidth="1"/>
    <col min="3" max="3" width="8.7109375" style="7" customWidth="1"/>
    <col min="4" max="4" width="13.421875" style="7" customWidth="1"/>
    <col min="5" max="5" width="11.140625" style="69" customWidth="1"/>
    <col min="6" max="6" width="14.00390625" style="7" customWidth="1"/>
    <col min="7" max="7" width="11.140625" style="69" customWidth="1"/>
    <col min="8" max="11" width="7.00390625" style="7" customWidth="1"/>
    <col min="12" max="15" width="7.421875" style="7" customWidth="1"/>
    <col min="16" max="19" width="6.57421875" style="7" customWidth="1"/>
    <col min="20" max="27" width="6.28125" style="7" customWidth="1"/>
    <col min="28" max="31" width="6.00390625" style="7" customWidth="1"/>
    <col min="32" max="39" width="7.421875" style="7" customWidth="1"/>
    <col min="40" max="16384" width="11.421875" style="7" customWidth="1"/>
  </cols>
  <sheetData>
    <row r="1" spans="1:39" s="3" customFormat="1" ht="38.25" customHeight="1" thickBot="1">
      <c r="A1" s="1" t="s">
        <v>75</v>
      </c>
      <c r="B1" s="2"/>
      <c r="C1" s="293" t="s">
        <v>7</v>
      </c>
      <c r="D1" s="293" t="s">
        <v>12</v>
      </c>
      <c r="E1" s="283" t="s">
        <v>11</v>
      </c>
      <c r="F1" s="293" t="s">
        <v>13</v>
      </c>
      <c r="G1" s="283" t="s">
        <v>11</v>
      </c>
      <c r="H1" s="286" t="s">
        <v>127</v>
      </c>
      <c r="I1" s="287"/>
      <c r="J1" s="287"/>
      <c r="K1" s="288"/>
      <c r="L1" s="286" t="s">
        <v>77</v>
      </c>
      <c r="M1" s="289"/>
      <c r="N1" s="289"/>
      <c r="O1" s="289"/>
      <c r="P1" s="286" t="s">
        <v>76</v>
      </c>
      <c r="Q1" s="287"/>
      <c r="R1" s="287"/>
      <c r="S1" s="287"/>
      <c r="T1" s="286" t="s">
        <v>78</v>
      </c>
      <c r="U1" s="296"/>
      <c r="V1" s="296"/>
      <c r="W1" s="299"/>
      <c r="X1" s="286" t="s">
        <v>79</v>
      </c>
      <c r="Y1" s="289"/>
      <c r="Z1" s="289"/>
      <c r="AA1" s="289"/>
      <c r="AB1" s="286" t="s">
        <v>80</v>
      </c>
      <c r="AC1" s="296"/>
      <c r="AD1" s="296"/>
      <c r="AE1" s="296"/>
      <c r="AF1" s="286" t="s">
        <v>6</v>
      </c>
      <c r="AG1" s="287"/>
      <c r="AH1" s="287"/>
      <c r="AI1" s="297"/>
      <c r="AJ1" s="286"/>
      <c r="AK1" s="287"/>
      <c r="AL1" s="287"/>
      <c r="AM1" s="297"/>
    </row>
    <row r="2" spans="1:39" ht="12.75" customHeight="1">
      <c r="A2" s="4"/>
      <c r="B2" s="5"/>
      <c r="C2" s="294"/>
      <c r="D2" s="294"/>
      <c r="E2" s="284"/>
      <c r="F2" s="294"/>
      <c r="G2" s="284"/>
      <c r="H2" s="290" t="s">
        <v>16</v>
      </c>
      <c r="I2" s="291"/>
      <c r="J2" s="291"/>
      <c r="K2" s="292"/>
      <c r="L2" s="290" t="s">
        <v>16</v>
      </c>
      <c r="M2" s="291"/>
      <c r="N2" s="291"/>
      <c r="O2" s="292"/>
      <c r="P2" s="290" t="s">
        <v>16</v>
      </c>
      <c r="Q2" s="291"/>
      <c r="R2" s="291"/>
      <c r="S2" s="292"/>
      <c r="T2" s="290" t="s">
        <v>16</v>
      </c>
      <c r="U2" s="291"/>
      <c r="V2" s="291"/>
      <c r="W2" s="292"/>
      <c r="X2" s="290" t="s">
        <v>16</v>
      </c>
      <c r="Y2" s="291"/>
      <c r="Z2" s="291"/>
      <c r="AA2" s="292"/>
      <c r="AB2" s="290" t="s">
        <v>16</v>
      </c>
      <c r="AC2" s="291"/>
      <c r="AD2" s="291"/>
      <c r="AE2" s="292"/>
      <c r="AF2" s="290" t="s">
        <v>16</v>
      </c>
      <c r="AG2" s="291"/>
      <c r="AH2" s="291"/>
      <c r="AI2" s="292"/>
      <c r="AJ2" s="290" t="s">
        <v>16</v>
      </c>
      <c r="AK2" s="291"/>
      <c r="AL2" s="291"/>
      <c r="AM2" s="292"/>
    </row>
    <row r="3" spans="1:39" s="12" customFormat="1" ht="13.5" thickBot="1">
      <c r="A3" s="8"/>
      <c r="B3" s="9"/>
      <c r="C3" s="295"/>
      <c r="D3" s="295"/>
      <c r="E3" s="285"/>
      <c r="F3" s="295"/>
      <c r="G3" s="285"/>
      <c r="H3" s="10" t="s">
        <v>4</v>
      </c>
      <c r="I3" s="43" t="s">
        <v>5</v>
      </c>
      <c r="J3" s="50" t="s">
        <v>9</v>
      </c>
      <c r="K3" s="11" t="s">
        <v>8</v>
      </c>
      <c r="L3" s="10" t="s">
        <v>4</v>
      </c>
      <c r="M3" s="43" t="s">
        <v>5</v>
      </c>
      <c r="N3" s="50" t="s">
        <v>9</v>
      </c>
      <c r="O3" s="11" t="s">
        <v>8</v>
      </c>
      <c r="P3" s="10" t="s">
        <v>4</v>
      </c>
      <c r="Q3" s="43" t="s">
        <v>5</v>
      </c>
      <c r="R3" s="50" t="s">
        <v>9</v>
      </c>
      <c r="S3" s="11" t="s">
        <v>8</v>
      </c>
      <c r="T3" s="10" t="s">
        <v>4</v>
      </c>
      <c r="U3" s="43" t="s">
        <v>5</v>
      </c>
      <c r="V3" s="50" t="s">
        <v>9</v>
      </c>
      <c r="W3" s="11" t="s">
        <v>8</v>
      </c>
      <c r="X3" s="10" t="s">
        <v>4</v>
      </c>
      <c r="Y3" s="43" t="s">
        <v>5</v>
      </c>
      <c r="Z3" s="50" t="s">
        <v>9</v>
      </c>
      <c r="AA3" s="11" t="s">
        <v>8</v>
      </c>
      <c r="AB3" s="10" t="s">
        <v>4</v>
      </c>
      <c r="AC3" s="43" t="s">
        <v>5</v>
      </c>
      <c r="AD3" s="50" t="s">
        <v>9</v>
      </c>
      <c r="AE3" s="11" t="s">
        <v>8</v>
      </c>
      <c r="AF3" s="10" t="s">
        <v>4</v>
      </c>
      <c r="AG3" s="43" t="s">
        <v>5</v>
      </c>
      <c r="AH3" s="50" t="s">
        <v>9</v>
      </c>
      <c r="AI3" s="11" t="s">
        <v>8</v>
      </c>
      <c r="AJ3" s="10" t="s">
        <v>4</v>
      </c>
      <c r="AK3" s="43" t="s">
        <v>5</v>
      </c>
      <c r="AL3" s="50" t="s">
        <v>9</v>
      </c>
      <c r="AM3" s="11" t="s">
        <v>8</v>
      </c>
    </row>
    <row r="4" spans="1:39" ht="21.75" customHeight="1">
      <c r="A4" s="13"/>
      <c r="B4" s="14"/>
      <c r="C4" s="15"/>
      <c r="D4" s="13"/>
      <c r="E4" s="64"/>
      <c r="F4" s="13"/>
      <c r="G4" s="64"/>
      <c r="H4" s="16"/>
      <c r="I4" s="44"/>
      <c r="J4" s="51"/>
      <c r="K4" s="17"/>
      <c r="L4" s="16"/>
      <c r="M4" s="44"/>
      <c r="N4" s="51"/>
      <c r="O4" s="17"/>
      <c r="P4" s="16"/>
      <c r="Q4" s="44"/>
      <c r="R4" s="51"/>
      <c r="S4" s="17"/>
      <c r="T4" s="16"/>
      <c r="U4" s="44"/>
      <c r="V4" s="51"/>
      <c r="W4" s="17"/>
      <c r="X4" s="16"/>
      <c r="Y4" s="44"/>
      <c r="Z4" s="51"/>
      <c r="AA4" s="17"/>
      <c r="AB4" s="16"/>
      <c r="AC4" s="44"/>
      <c r="AD4" s="51"/>
      <c r="AE4" s="17"/>
      <c r="AF4" s="16"/>
      <c r="AG4" s="44"/>
      <c r="AH4" s="51"/>
      <c r="AI4" s="17"/>
      <c r="AJ4" s="16"/>
      <c r="AK4" s="44"/>
      <c r="AL4" s="51"/>
      <c r="AM4" s="17"/>
    </row>
    <row r="5" spans="1:39" ht="21.75" customHeight="1">
      <c r="A5" s="4" t="s">
        <v>0</v>
      </c>
      <c r="B5" s="18"/>
      <c r="C5" s="19"/>
      <c r="D5" s="22"/>
      <c r="E5" s="65"/>
      <c r="F5" s="22"/>
      <c r="G5" s="65"/>
      <c r="H5" s="20"/>
      <c r="I5" s="45"/>
      <c r="J5" s="52"/>
      <c r="K5" s="21"/>
      <c r="L5" s="20"/>
      <c r="M5" s="45"/>
      <c r="N5" s="52"/>
      <c r="O5" s="21"/>
      <c r="P5" s="20"/>
      <c r="Q5" s="45"/>
      <c r="R5" s="52"/>
      <c r="S5" s="21"/>
      <c r="T5" s="20"/>
      <c r="U5" s="45"/>
      <c r="V5" s="52"/>
      <c r="W5" s="21"/>
      <c r="X5" s="20"/>
      <c r="Y5" s="45"/>
      <c r="Z5" s="52"/>
      <c r="AA5" s="21"/>
      <c r="AB5" s="20"/>
      <c r="AC5" s="45"/>
      <c r="AD5" s="52"/>
      <c r="AE5" s="21"/>
      <c r="AF5" s="20"/>
      <c r="AG5" s="45"/>
      <c r="AH5" s="52"/>
      <c r="AI5" s="21"/>
      <c r="AJ5" s="20"/>
      <c r="AK5" s="45"/>
      <c r="AL5" s="52"/>
      <c r="AM5" s="21"/>
    </row>
    <row r="6" spans="1:39" ht="21.75" customHeight="1">
      <c r="A6" s="22"/>
      <c r="B6" s="18"/>
      <c r="C6" s="19"/>
      <c r="D6" s="22"/>
      <c r="E6" s="65"/>
      <c r="F6" s="22"/>
      <c r="G6" s="65"/>
      <c r="H6" s="20"/>
      <c r="I6" s="45"/>
      <c r="J6" s="52"/>
      <c r="K6" s="21"/>
      <c r="L6" s="20"/>
      <c r="M6" s="45"/>
      <c r="N6" s="52"/>
      <c r="O6" s="21"/>
      <c r="P6" s="20"/>
      <c r="Q6" s="45"/>
      <c r="R6" s="52"/>
      <c r="S6" s="21"/>
      <c r="T6" s="20"/>
      <c r="U6" s="45"/>
      <c r="V6" s="52"/>
      <c r="W6" s="21"/>
      <c r="X6" s="20"/>
      <c r="Y6" s="45"/>
      <c r="Z6" s="52"/>
      <c r="AA6" s="21"/>
      <c r="AB6" s="20"/>
      <c r="AC6" s="45"/>
      <c r="AD6" s="52"/>
      <c r="AE6" s="21"/>
      <c r="AF6" s="20"/>
      <c r="AG6" s="45"/>
      <c r="AH6" s="52"/>
      <c r="AI6" s="21"/>
      <c r="AJ6" s="20"/>
      <c r="AK6" s="45"/>
      <c r="AL6" s="52"/>
      <c r="AM6" s="21"/>
    </row>
    <row r="7" spans="1:39" ht="25.5" customHeight="1">
      <c r="A7" s="22"/>
      <c r="B7" s="224" t="s">
        <v>81</v>
      </c>
      <c r="C7" s="23">
        <f aca="true" t="shared" si="0" ref="C7:C12">SUM(H7:AM7)</f>
        <v>4</v>
      </c>
      <c r="D7" s="62">
        <f aca="true" t="shared" si="1" ref="D7:D12">C7</f>
        <v>4</v>
      </c>
      <c r="E7" s="66"/>
      <c r="F7" s="62">
        <f aca="true" t="shared" si="2" ref="F7:F12">C7</f>
        <v>4</v>
      </c>
      <c r="G7" s="66"/>
      <c r="H7" s="24">
        <v>2</v>
      </c>
      <c r="I7" s="46">
        <v>2</v>
      </c>
      <c r="J7" s="53"/>
      <c r="K7" s="25"/>
      <c r="L7" s="24"/>
      <c r="M7" s="46"/>
      <c r="N7" s="53"/>
      <c r="O7" s="25"/>
      <c r="P7" s="24"/>
      <c r="Q7" s="46"/>
      <c r="R7" s="53"/>
      <c r="S7" s="25"/>
      <c r="T7" s="24"/>
      <c r="U7" s="46"/>
      <c r="V7" s="53"/>
      <c r="W7" s="25"/>
      <c r="X7" s="24"/>
      <c r="Y7" s="46"/>
      <c r="Z7" s="53"/>
      <c r="AA7" s="25"/>
      <c r="AB7" s="24"/>
      <c r="AC7" s="46"/>
      <c r="AD7" s="53"/>
      <c r="AE7" s="25"/>
      <c r="AF7" s="24"/>
      <c r="AG7" s="46"/>
      <c r="AH7" s="53"/>
      <c r="AI7" s="25"/>
      <c r="AJ7" s="24"/>
      <c r="AK7" s="46"/>
      <c r="AL7" s="53"/>
      <c r="AM7" s="25"/>
    </row>
    <row r="8" spans="1:39" ht="25.5" customHeight="1">
      <c r="A8" s="22"/>
      <c r="B8" s="225" t="s">
        <v>82</v>
      </c>
      <c r="C8" s="23">
        <f t="shared" si="0"/>
        <v>4</v>
      </c>
      <c r="D8" s="62">
        <f t="shared" si="1"/>
        <v>4</v>
      </c>
      <c r="E8" s="66"/>
      <c r="F8" s="62">
        <f t="shared" si="2"/>
        <v>4</v>
      </c>
      <c r="G8" s="66"/>
      <c r="H8" s="28">
        <v>2</v>
      </c>
      <c r="I8" s="47">
        <v>2</v>
      </c>
      <c r="J8" s="54"/>
      <c r="K8" s="29"/>
      <c r="L8" s="28"/>
      <c r="M8" s="47"/>
      <c r="N8" s="54"/>
      <c r="O8" s="29"/>
      <c r="P8" s="28"/>
      <c r="Q8" s="47"/>
      <c r="R8" s="54"/>
      <c r="S8" s="29"/>
      <c r="T8" s="28"/>
      <c r="U8" s="47"/>
      <c r="V8" s="54"/>
      <c r="W8" s="29"/>
      <c r="X8" s="28"/>
      <c r="Y8" s="47"/>
      <c r="Z8" s="54"/>
      <c r="AA8" s="29"/>
      <c r="AB8" s="28"/>
      <c r="AC8" s="47"/>
      <c r="AD8" s="54"/>
      <c r="AE8" s="29"/>
      <c r="AF8" s="28"/>
      <c r="AG8" s="47"/>
      <c r="AH8" s="54"/>
      <c r="AI8" s="29"/>
      <c r="AJ8" s="28"/>
      <c r="AK8" s="47"/>
      <c r="AL8" s="54"/>
      <c r="AM8" s="29"/>
    </row>
    <row r="9" spans="1:39" ht="25.5" customHeight="1">
      <c r="A9" s="22"/>
      <c r="B9" s="225" t="s">
        <v>83</v>
      </c>
      <c r="C9" s="23">
        <f t="shared" si="0"/>
        <v>4</v>
      </c>
      <c r="D9" s="62">
        <f t="shared" si="1"/>
        <v>4</v>
      </c>
      <c r="E9" s="66"/>
      <c r="F9" s="62">
        <f t="shared" si="2"/>
        <v>4</v>
      </c>
      <c r="G9" s="66"/>
      <c r="H9" s="28"/>
      <c r="I9" s="47"/>
      <c r="J9" s="54"/>
      <c r="K9" s="29"/>
      <c r="L9" s="28">
        <v>2</v>
      </c>
      <c r="M9" s="47">
        <v>2</v>
      </c>
      <c r="N9" s="54"/>
      <c r="O9" s="29"/>
      <c r="P9" s="28"/>
      <c r="Q9" s="47"/>
      <c r="R9" s="54"/>
      <c r="S9" s="29"/>
      <c r="T9" s="28"/>
      <c r="U9" s="47"/>
      <c r="V9" s="54"/>
      <c r="W9" s="29"/>
      <c r="X9" s="28"/>
      <c r="Y9" s="47"/>
      <c r="Z9" s="54"/>
      <c r="AA9" s="29"/>
      <c r="AB9" s="28"/>
      <c r="AC9" s="47"/>
      <c r="AD9" s="54"/>
      <c r="AE9" s="29"/>
      <c r="AF9" s="28"/>
      <c r="AG9" s="47"/>
      <c r="AH9" s="54"/>
      <c r="AI9" s="29"/>
      <c r="AJ9" s="28"/>
      <c r="AK9" s="47"/>
      <c r="AL9" s="54"/>
      <c r="AM9" s="29"/>
    </row>
    <row r="10" spans="1:39" ht="25.5" customHeight="1">
      <c r="A10" s="22"/>
      <c r="B10" s="225" t="s">
        <v>84</v>
      </c>
      <c r="C10" s="23">
        <f t="shared" si="0"/>
        <v>4</v>
      </c>
      <c r="D10" s="62">
        <f t="shared" si="1"/>
        <v>4</v>
      </c>
      <c r="E10" s="66"/>
      <c r="F10" s="62">
        <f t="shared" si="2"/>
        <v>4</v>
      </c>
      <c r="G10" s="66"/>
      <c r="H10" s="28"/>
      <c r="I10" s="47"/>
      <c r="J10" s="54"/>
      <c r="K10" s="29"/>
      <c r="L10" s="28"/>
      <c r="M10" s="47">
        <v>1</v>
      </c>
      <c r="N10" s="54"/>
      <c r="O10" s="29"/>
      <c r="P10" s="28"/>
      <c r="Q10" s="47"/>
      <c r="R10" s="54"/>
      <c r="S10" s="29"/>
      <c r="T10" s="28">
        <v>2</v>
      </c>
      <c r="U10" s="47"/>
      <c r="V10" s="54"/>
      <c r="W10" s="29"/>
      <c r="X10" s="28"/>
      <c r="Y10" s="47"/>
      <c r="Z10" s="54"/>
      <c r="AA10" s="29"/>
      <c r="AB10" s="28"/>
      <c r="AC10" s="47"/>
      <c r="AD10" s="54"/>
      <c r="AE10" s="29"/>
      <c r="AF10" s="28"/>
      <c r="AG10" s="47">
        <v>1</v>
      </c>
      <c r="AH10" s="54"/>
      <c r="AI10" s="29"/>
      <c r="AJ10" s="28"/>
      <c r="AK10" s="47"/>
      <c r="AL10" s="54"/>
      <c r="AM10" s="29"/>
    </row>
    <row r="11" spans="1:39" ht="25.5" customHeight="1">
      <c r="A11" s="22"/>
      <c r="B11" s="26" t="s">
        <v>85</v>
      </c>
      <c r="C11" s="23">
        <f t="shared" si="0"/>
        <v>4</v>
      </c>
      <c r="D11" s="62">
        <f t="shared" si="1"/>
        <v>4</v>
      </c>
      <c r="E11" s="66"/>
      <c r="F11" s="62">
        <f t="shared" si="2"/>
        <v>4</v>
      </c>
      <c r="G11" s="66"/>
      <c r="H11" s="28">
        <v>2</v>
      </c>
      <c r="I11" s="47">
        <v>2</v>
      </c>
      <c r="J11" s="47"/>
      <c r="K11" s="29"/>
      <c r="L11" s="28"/>
      <c r="M11" s="47"/>
      <c r="N11" s="54"/>
      <c r="O11" s="29"/>
      <c r="P11" s="28"/>
      <c r="Q11" s="47"/>
      <c r="R11" s="47"/>
      <c r="S11" s="29"/>
      <c r="T11" s="28"/>
      <c r="U11" s="47"/>
      <c r="V11" s="54"/>
      <c r="W11" s="29"/>
      <c r="X11" s="28"/>
      <c r="Y11" s="47"/>
      <c r="Z11" s="47"/>
      <c r="AA11" s="29"/>
      <c r="AB11" s="28"/>
      <c r="AC11" s="47"/>
      <c r="AD11" s="47"/>
      <c r="AE11" s="29"/>
      <c r="AF11" s="28"/>
      <c r="AG11" s="47"/>
      <c r="AH11" s="54"/>
      <c r="AI11" s="29"/>
      <c r="AJ11" s="28"/>
      <c r="AK11" s="47"/>
      <c r="AL11" s="54"/>
      <c r="AM11" s="29"/>
    </row>
    <row r="12" spans="1:39" ht="25.5" customHeight="1">
      <c r="A12" s="22"/>
      <c r="B12" s="26"/>
      <c r="C12" s="23">
        <f t="shared" si="0"/>
        <v>0</v>
      </c>
      <c r="D12" s="62">
        <f t="shared" si="1"/>
        <v>0</v>
      </c>
      <c r="E12" s="66"/>
      <c r="F12" s="62">
        <f t="shared" si="2"/>
        <v>0</v>
      </c>
      <c r="G12" s="66"/>
      <c r="H12" s="28"/>
      <c r="I12" s="47"/>
      <c r="J12" s="54"/>
      <c r="K12" s="29"/>
      <c r="L12" s="28"/>
      <c r="M12" s="47"/>
      <c r="N12" s="54"/>
      <c r="O12" s="29"/>
      <c r="P12" s="28"/>
      <c r="Q12" s="47"/>
      <c r="R12" s="54"/>
      <c r="S12" s="29"/>
      <c r="T12" s="28"/>
      <c r="U12" s="47"/>
      <c r="V12" s="54"/>
      <c r="W12" s="29"/>
      <c r="X12" s="28"/>
      <c r="Y12" s="47"/>
      <c r="Z12" s="54"/>
      <c r="AA12" s="29"/>
      <c r="AB12" s="28"/>
      <c r="AC12" s="47"/>
      <c r="AD12" s="54"/>
      <c r="AE12" s="29"/>
      <c r="AF12" s="28"/>
      <c r="AG12" s="47"/>
      <c r="AH12" s="54"/>
      <c r="AI12" s="29"/>
      <c r="AJ12" s="28"/>
      <c r="AK12" s="47"/>
      <c r="AL12" s="54"/>
      <c r="AM12" s="29"/>
    </row>
    <row r="13" spans="1:39" s="3" customFormat="1" ht="21.75" customHeight="1">
      <c r="A13" s="4"/>
      <c r="B13" s="5" t="s">
        <v>10</v>
      </c>
      <c r="C13" s="6">
        <f>SUM(C7:C12)</f>
        <v>20</v>
      </c>
      <c r="D13" s="63">
        <f>SUM(D7:D12)</f>
        <v>20</v>
      </c>
      <c r="E13" s="67"/>
      <c r="F13" s="63">
        <f>SUM(F7:F12)</f>
        <v>20</v>
      </c>
      <c r="G13" s="70"/>
      <c r="H13" s="57">
        <f aca="true" t="shared" si="3" ref="H13:AM13">SUM(H7:H12)</f>
        <v>6</v>
      </c>
      <c r="I13" s="58">
        <f t="shared" si="3"/>
        <v>6</v>
      </c>
      <c r="J13" s="59">
        <f t="shared" si="3"/>
        <v>0</v>
      </c>
      <c r="K13" s="60">
        <f t="shared" si="3"/>
        <v>0</v>
      </c>
      <c r="L13" s="57">
        <f t="shared" si="3"/>
        <v>2</v>
      </c>
      <c r="M13" s="58">
        <f t="shared" si="3"/>
        <v>3</v>
      </c>
      <c r="N13" s="59">
        <f t="shared" si="3"/>
        <v>0</v>
      </c>
      <c r="O13" s="60">
        <f t="shared" si="3"/>
        <v>0</v>
      </c>
      <c r="P13" s="57">
        <f t="shared" si="3"/>
        <v>0</v>
      </c>
      <c r="Q13" s="58">
        <f t="shared" si="3"/>
        <v>0</v>
      </c>
      <c r="R13" s="59">
        <f t="shared" si="3"/>
        <v>0</v>
      </c>
      <c r="S13" s="60">
        <f t="shared" si="3"/>
        <v>0</v>
      </c>
      <c r="T13" s="57">
        <f t="shared" si="3"/>
        <v>2</v>
      </c>
      <c r="U13" s="58">
        <f t="shared" si="3"/>
        <v>0</v>
      </c>
      <c r="V13" s="59">
        <f t="shared" si="3"/>
        <v>0</v>
      </c>
      <c r="W13" s="60">
        <f t="shared" si="3"/>
        <v>0</v>
      </c>
      <c r="X13" s="57">
        <f t="shared" si="3"/>
        <v>0</v>
      </c>
      <c r="Y13" s="58">
        <f t="shared" si="3"/>
        <v>0</v>
      </c>
      <c r="Z13" s="59">
        <f t="shared" si="3"/>
        <v>0</v>
      </c>
      <c r="AA13" s="60">
        <f t="shared" si="3"/>
        <v>0</v>
      </c>
      <c r="AB13" s="57">
        <f t="shared" si="3"/>
        <v>0</v>
      </c>
      <c r="AC13" s="58">
        <f t="shared" si="3"/>
        <v>0</v>
      </c>
      <c r="AD13" s="59">
        <f t="shared" si="3"/>
        <v>0</v>
      </c>
      <c r="AE13" s="60">
        <f t="shared" si="3"/>
        <v>0</v>
      </c>
      <c r="AF13" s="57">
        <f t="shared" si="3"/>
        <v>0</v>
      </c>
      <c r="AG13" s="58">
        <f t="shared" si="3"/>
        <v>1</v>
      </c>
      <c r="AH13" s="59">
        <f t="shared" si="3"/>
        <v>0</v>
      </c>
      <c r="AI13" s="60">
        <f t="shared" si="3"/>
        <v>0</v>
      </c>
      <c r="AJ13" s="57">
        <f t="shared" si="3"/>
        <v>0</v>
      </c>
      <c r="AK13" s="58">
        <f t="shared" si="3"/>
        <v>0</v>
      </c>
      <c r="AL13" s="59">
        <f t="shared" si="3"/>
        <v>0</v>
      </c>
      <c r="AM13" s="60">
        <f t="shared" si="3"/>
        <v>0</v>
      </c>
    </row>
    <row r="14" spans="1:39" ht="21.75" customHeight="1" thickBot="1">
      <c r="A14" s="22"/>
      <c r="B14" s="18"/>
      <c r="C14" s="19"/>
      <c r="D14" s="22"/>
      <c r="E14" s="65"/>
      <c r="F14" s="22"/>
      <c r="G14" s="65"/>
      <c r="H14" s="20"/>
      <c r="I14" s="45"/>
      <c r="J14" s="52"/>
      <c r="K14" s="21"/>
      <c r="L14" s="20"/>
      <c r="M14" s="45"/>
      <c r="N14" s="52"/>
      <c r="O14" s="21"/>
      <c r="P14" s="20"/>
      <c r="Q14" s="45"/>
      <c r="R14" s="52"/>
      <c r="S14" s="21"/>
      <c r="T14" s="20"/>
      <c r="U14" s="45"/>
      <c r="V14" s="52"/>
      <c r="W14" s="21"/>
      <c r="X14" s="20"/>
      <c r="Y14" s="45"/>
      <c r="Z14" s="52"/>
      <c r="AA14" s="21"/>
      <c r="AB14" s="20"/>
      <c r="AC14" s="45"/>
      <c r="AD14" s="52"/>
      <c r="AE14" s="21"/>
      <c r="AF14" s="20"/>
      <c r="AG14" s="45"/>
      <c r="AH14" s="52"/>
      <c r="AI14" s="21"/>
      <c r="AJ14" s="20"/>
      <c r="AK14" s="45"/>
      <c r="AL14" s="52"/>
      <c r="AM14" s="21"/>
    </row>
    <row r="15" spans="1:39" ht="21.75" customHeight="1">
      <c r="A15" s="13"/>
      <c r="B15" s="14"/>
      <c r="C15" s="15"/>
      <c r="D15" s="13"/>
      <c r="E15" s="64"/>
      <c r="F15" s="13"/>
      <c r="G15" s="64"/>
      <c r="H15" s="16"/>
      <c r="I15" s="44"/>
      <c r="J15" s="51"/>
      <c r="K15" s="17"/>
      <c r="L15" s="16"/>
      <c r="M15" s="44"/>
      <c r="N15" s="51"/>
      <c r="O15" s="17"/>
      <c r="P15" s="16"/>
      <c r="Q15" s="44"/>
      <c r="R15" s="51"/>
      <c r="S15" s="17"/>
      <c r="T15" s="16"/>
      <c r="U15" s="44"/>
      <c r="V15" s="51"/>
      <c r="W15" s="17"/>
      <c r="X15" s="16"/>
      <c r="Y15" s="44"/>
      <c r="Z15" s="51"/>
      <c r="AA15" s="17"/>
      <c r="AB15" s="16"/>
      <c r="AC15" s="44"/>
      <c r="AD15" s="51"/>
      <c r="AE15" s="17"/>
      <c r="AF15" s="16"/>
      <c r="AG15" s="44"/>
      <c r="AH15" s="51"/>
      <c r="AI15" s="17"/>
      <c r="AJ15" s="16"/>
      <c r="AK15" s="44"/>
      <c r="AL15" s="51"/>
      <c r="AM15" s="17"/>
    </row>
    <row r="16" spans="1:39" ht="21.75" customHeight="1">
      <c r="A16" s="4" t="s">
        <v>1</v>
      </c>
      <c r="B16" s="18"/>
      <c r="C16" s="19"/>
      <c r="D16" s="22"/>
      <c r="E16" s="65"/>
      <c r="F16" s="22"/>
      <c r="G16" s="65"/>
      <c r="H16" s="20"/>
      <c r="I16" s="45"/>
      <c r="J16" s="52"/>
      <c r="K16" s="21"/>
      <c r="L16" s="20"/>
      <c r="M16" s="45"/>
      <c r="N16" s="52"/>
      <c r="O16" s="21"/>
      <c r="P16" s="20"/>
      <c r="Q16" s="45"/>
      <c r="R16" s="52"/>
      <c r="S16" s="21"/>
      <c r="T16" s="20"/>
      <c r="U16" s="45"/>
      <c r="V16" s="52"/>
      <c r="W16" s="21"/>
      <c r="X16" s="20"/>
      <c r="Y16" s="45"/>
      <c r="Z16" s="52"/>
      <c r="AA16" s="21"/>
      <c r="AB16" s="20"/>
      <c r="AC16" s="45"/>
      <c r="AD16" s="52"/>
      <c r="AE16" s="21"/>
      <c r="AF16" s="20"/>
      <c r="AG16" s="45"/>
      <c r="AH16" s="52"/>
      <c r="AI16" s="21"/>
      <c r="AJ16" s="20"/>
      <c r="AK16" s="45"/>
      <c r="AL16" s="52"/>
      <c r="AM16" s="21"/>
    </row>
    <row r="17" spans="1:39" ht="21.75" customHeight="1">
      <c r="A17" s="30"/>
      <c r="B17" s="31" t="s">
        <v>86</v>
      </c>
      <c r="C17" s="19"/>
      <c r="D17" s="22"/>
      <c r="E17" s="65"/>
      <c r="F17" s="22"/>
      <c r="G17" s="65"/>
      <c r="H17" s="20"/>
      <c r="I17" s="45"/>
      <c r="J17" s="52"/>
      <c r="K17" s="21"/>
      <c r="L17" s="20"/>
      <c r="M17" s="45"/>
      <c r="N17" s="52"/>
      <c r="O17" s="21"/>
      <c r="P17" s="20"/>
      <c r="Q17" s="45"/>
      <c r="R17" s="52"/>
      <c r="S17" s="21"/>
      <c r="T17" s="20"/>
      <c r="U17" s="45"/>
      <c r="V17" s="52"/>
      <c r="W17" s="21"/>
      <c r="X17" s="20"/>
      <c r="Y17" s="45"/>
      <c r="Z17" s="52"/>
      <c r="AA17" s="21"/>
      <c r="AB17" s="20"/>
      <c r="AC17" s="45"/>
      <c r="AD17" s="52"/>
      <c r="AE17" s="21"/>
      <c r="AF17" s="20"/>
      <c r="AG17" s="45"/>
      <c r="AH17" s="52"/>
      <c r="AI17" s="21"/>
      <c r="AJ17" s="20"/>
      <c r="AK17" s="45"/>
      <c r="AL17" s="52"/>
      <c r="AM17" s="21"/>
    </row>
    <row r="18" spans="1:39" s="37" customFormat="1" ht="21.75" customHeight="1">
      <c r="A18" s="32"/>
      <c r="B18" s="33" t="s">
        <v>88</v>
      </c>
      <c r="C18" s="34">
        <f aca="true" t="shared" si="4" ref="C18:C27">SUM(H18:AM18)</f>
        <v>4</v>
      </c>
      <c r="D18" s="277">
        <f>SUM(C17:C26)</f>
        <v>28</v>
      </c>
      <c r="E18" s="278">
        <f>D18/SUM(C18:C26)</f>
        <v>1</v>
      </c>
      <c r="F18" s="277"/>
      <c r="G18" s="278">
        <f>F18/SUM(C18:C27)</f>
        <v>0</v>
      </c>
      <c r="H18" s="35">
        <v>2</v>
      </c>
      <c r="I18" s="48">
        <v>2</v>
      </c>
      <c r="J18" s="55"/>
      <c r="K18" s="36"/>
      <c r="L18" s="35"/>
      <c r="M18" s="48"/>
      <c r="N18" s="55"/>
      <c r="O18" s="36"/>
      <c r="P18" s="35"/>
      <c r="Q18" s="48"/>
      <c r="R18" s="55"/>
      <c r="S18" s="36"/>
      <c r="T18" s="35"/>
      <c r="U18" s="48"/>
      <c r="V18" s="55"/>
      <c r="W18" s="36"/>
      <c r="X18" s="35"/>
      <c r="Y18" s="48"/>
      <c r="Z18" s="55"/>
      <c r="AA18" s="36"/>
      <c r="AB18" s="35"/>
      <c r="AC18" s="48"/>
      <c r="AD18" s="55"/>
      <c r="AE18" s="36"/>
      <c r="AF18" s="35"/>
      <c r="AG18" s="48"/>
      <c r="AH18" s="55"/>
      <c r="AI18" s="36"/>
      <c r="AJ18" s="35"/>
      <c r="AK18" s="48"/>
      <c r="AL18" s="55"/>
      <c r="AM18" s="36"/>
    </row>
    <row r="19" spans="1:39" ht="21.75" customHeight="1">
      <c r="A19" s="22"/>
      <c r="B19" s="26" t="s">
        <v>89</v>
      </c>
      <c r="C19" s="27">
        <f t="shared" si="4"/>
        <v>4</v>
      </c>
      <c r="D19" s="277"/>
      <c r="E19" s="278"/>
      <c r="F19" s="277"/>
      <c r="G19" s="278"/>
      <c r="H19" s="28">
        <v>2</v>
      </c>
      <c r="I19" s="47">
        <v>2</v>
      </c>
      <c r="J19" s="54"/>
      <c r="K19" s="29"/>
      <c r="L19" s="28"/>
      <c r="M19" s="47"/>
      <c r="N19" s="54"/>
      <c r="O19" s="29"/>
      <c r="P19" s="28"/>
      <c r="Q19" s="47"/>
      <c r="R19" s="54"/>
      <c r="S19" s="29"/>
      <c r="T19" s="28"/>
      <c r="U19" s="47"/>
      <c r="V19" s="54"/>
      <c r="W19" s="29"/>
      <c r="X19" s="28"/>
      <c r="Y19" s="47"/>
      <c r="Z19" s="54"/>
      <c r="AA19" s="29"/>
      <c r="AB19" s="28"/>
      <c r="AC19" s="47"/>
      <c r="AD19" s="54"/>
      <c r="AE19" s="29"/>
      <c r="AF19" s="28"/>
      <c r="AG19" s="47"/>
      <c r="AH19" s="54"/>
      <c r="AI19" s="29"/>
      <c r="AJ19" s="28"/>
      <c r="AK19" s="47"/>
      <c r="AL19" s="54"/>
      <c r="AM19" s="29"/>
    </row>
    <row r="20" spans="1:39" ht="21.75" customHeight="1">
      <c r="A20" s="22"/>
      <c r="B20" s="26" t="s">
        <v>90</v>
      </c>
      <c r="C20" s="27">
        <f t="shared" si="4"/>
        <v>4</v>
      </c>
      <c r="D20" s="277"/>
      <c r="E20" s="278"/>
      <c r="F20" s="277"/>
      <c r="G20" s="278"/>
      <c r="H20" s="28"/>
      <c r="I20" s="47">
        <v>1</v>
      </c>
      <c r="J20" s="54"/>
      <c r="K20" s="29"/>
      <c r="L20" s="28"/>
      <c r="M20" s="47"/>
      <c r="N20" s="54"/>
      <c r="O20" s="29"/>
      <c r="P20" s="28"/>
      <c r="Q20" s="47">
        <v>1</v>
      </c>
      <c r="R20" s="54"/>
      <c r="S20" s="29"/>
      <c r="T20" s="28"/>
      <c r="U20" s="47"/>
      <c r="V20" s="54"/>
      <c r="W20" s="29"/>
      <c r="X20" s="28"/>
      <c r="Y20" s="47"/>
      <c r="Z20" s="54"/>
      <c r="AA20" s="29"/>
      <c r="AB20" s="28">
        <v>2</v>
      </c>
      <c r="AC20" s="47"/>
      <c r="AD20" s="54"/>
      <c r="AE20" s="29"/>
      <c r="AF20" s="28"/>
      <c r="AG20" s="47"/>
      <c r="AH20" s="54"/>
      <c r="AI20" s="29"/>
      <c r="AJ20" s="28"/>
      <c r="AK20" s="47"/>
      <c r="AL20" s="54"/>
      <c r="AM20" s="29"/>
    </row>
    <row r="21" spans="1:39" ht="21.75" customHeight="1">
      <c r="A21" s="22"/>
      <c r="B21" s="26" t="s">
        <v>91</v>
      </c>
      <c r="C21" s="27">
        <f t="shared" si="4"/>
        <v>4</v>
      </c>
      <c r="D21" s="277"/>
      <c r="E21" s="278"/>
      <c r="F21" s="277"/>
      <c r="G21" s="278"/>
      <c r="H21" s="28"/>
      <c r="I21" s="47"/>
      <c r="J21" s="54"/>
      <c r="K21" s="29"/>
      <c r="L21" s="28"/>
      <c r="M21" s="247">
        <v>4</v>
      </c>
      <c r="N21" s="54"/>
      <c r="O21" s="29"/>
      <c r="P21" s="28"/>
      <c r="Q21" s="47"/>
      <c r="R21" s="54"/>
      <c r="S21" s="29"/>
      <c r="T21" s="28"/>
      <c r="U21" s="47"/>
      <c r="V21" s="54"/>
      <c r="W21" s="29"/>
      <c r="X21" s="28"/>
      <c r="Y21" s="47"/>
      <c r="Z21" s="54"/>
      <c r="AA21" s="29"/>
      <c r="AB21" s="28"/>
      <c r="AC21" s="47"/>
      <c r="AD21" s="54"/>
      <c r="AE21" s="29"/>
      <c r="AF21" s="28"/>
      <c r="AG21" s="47"/>
      <c r="AH21" s="54"/>
      <c r="AI21" s="29"/>
      <c r="AJ21" s="28"/>
      <c r="AK21" s="47"/>
      <c r="AL21" s="54"/>
      <c r="AM21" s="29"/>
    </row>
    <row r="22" spans="1:39" ht="21.75" customHeight="1">
      <c r="A22" s="22"/>
      <c r="B22" s="26" t="s">
        <v>92</v>
      </c>
      <c r="C22" s="27">
        <f t="shared" si="4"/>
        <v>4</v>
      </c>
      <c r="D22" s="277"/>
      <c r="E22" s="278"/>
      <c r="F22" s="277"/>
      <c r="G22" s="278"/>
      <c r="H22" s="28"/>
      <c r="I22" s="47"/>
      <c r="J22" s="54"/>
      <c r="K22" s="29"/>
      <c r="L22" s="28"/>
      <c r="M22" s="47"/>
      <c r="N22" s="54"/>
      <c r="O22" s="29"/>
      <c r="P22" s="28"/>
      <c r="Q22" s="47"/>
      <c r="R22" s="54"/>
      <c r="S22" s="29"/>
      <c r="T22" s="28"/>
      <c r="U22" s="47"/>
      <c r="V22" s="54"/>
      <c r="W22" s="29"/>
      <c r="X22" s="28">
        <v>2</v>
      </c>
      <c r="Y22" s="47">
        <v>2</v>
      </c>
      <c r="Z22" s="54"/>
      <c r="AA22" s="29"/>
      <c r="AB22" s="28"/>
      <c r="AC22" s="47"/>
      <c r="AD22" s="54"/>
      <c r="AE22" s="29"/>
      <c r="AF22" s="28"/>
      <c r="AG22" s="47"/>
      <c r="AH22" s="54"/>
      <c r="AI22" s="29"/>
      <c r="AJ22" s="28"/>
      <c r="AK22" s="47"/>
      <c r="AL22" s="54"/>
      <c r="AM22" s="29"/>
    </row>
    <row r="23" spans="1:39" ht="31.5" customHeight="1">
      <c r="A23" s="22"/>
      <c r="B23" s="224" t="s">
        <v>93</v>
      </c>
      <c r="C23" s="23">
        <f t="shared" si="4"/>
        <v>2</v>
      </c>
      <c r="D23" s="277"/>
      <c r="E23" s="278"/>
      <c r="F23" s="277"/>
      <c r="G23" s="278"/>
      <c r="H23" s="24"/>
      <c r="I23" s="46"/>
      <c r="J23" s="53">
        <v>1</v>
      </c>
      <c r="K23" s="25"/>
      <c r="L23" s="24"/>
      <c r="M23" s="46"/>
      <c r="N23" s="53">
        <v>1</v>
      </c>
      <c r="O23" s="25"/>
      <c r="P23" s="35"/>
      <c r="Q23" s="48"/>
      <c r="R23" s="53"/>
      <c r="S23" s="25"/>
      <c r="T23" s="24"/>
      <c r="U23" s="46"/>
      <c r="V23" s="53"/>
      <c r="W23" s="25"/>
      <c r="X23" s="24"/>
      <c r="Y23" s="46"/>
      <c r="Z23" s="53"/>
      <c r="AA23" s="25"/>
      <c r="AB23" s="24"/>
      <c r="AC23" s="46"/>
      <c r="AD23" s="53"/>
      <c r="AE23" s="25"/>
      <c r="AF23" s="24"/>
      <c r="AG23" s="46"/>
      <c r="AH23" s="53"/>
      <c r="AI23" s="25"/>
      <c r="AJ23" s="24"/>
      <c r="AK23" s="46"/>
      <c r="AL23" s="53"/>
      <c r="AM23" s="25"/>
    </row>
    <row r="24" spans="1:39" ht="21.75" customHeight="1">
      <c r="A24" s="22"/>
      <c r="B24" s="26" t="s">
        <v>94</v>
      </c>
      <c r="C24" s="27">
        <f t="shared" si="4"/>
        <v>4</v>
      </c>
      <c r="D24" s="277"/>
      <c r="E24" s="278"/>
      <c r="F24" s="277"/>
      <c r="G24" s="278"/>
      <c r="H24" s="28"/>
      <c r="I24" s="47"/>
      <c r="J24" s="54"/>
      <c r="K24" s="29"/>
      <c r="L24" s="28">
        <v>2</v>
      </c>
      <c r="M24" s="47">
        <v>2</v>
      </c>
      <c r="N24" s="54"/>
      <c r="O24" s="29"/>
      <c r="P24" s="28"/>
      <c r="Q24" s="47"/>
      <c r="R24" s="54"/>
      <c r="S24" s="29"/>
      <c r="T24" s="28"/>
      <c r="U24" s="47"/>
      <c r="V24" s="54"/>
      <c r="W24" s="29"/>
      <c r="X24" s="28"/>
      <c r="Y24" s="47"/>
      <c r="Z24" s="54"/>
      <c r="AA24" s="29"/>
      <c r="AB24" s="28"/>
      <c r="AC24" s="47"/>
      <c r="AD24" s="54"/>
      <c r="AE24" s="29"/>
      <c r="AF24" s="28"/>
      <c r="AG24" s="47"/>
      <c r="AH24" s="54"/>
      <c r="AI24" s="29"/>
      <c r="AJ24" s="28"/>
      <c r="AK24" s="47"/>
      <c r="AL24" s="54"/>
      <c r="AM24" s="29"/>
    </row>
    <row r="25" spans="1:39" ht="21.75" customHeight="1">
      <c r="A25" s="22"/>
      <c r="B25" s="26" t="s">
        <v>95</v>
      </c>
      <c r="C25" s="27">
        <f t="shared" si="4"/>
        <v>0</v>
      </c>
      <c r="D25" s="277"/>
      <c r="E25" s="278"/>
      <c r="F25" s="277"/>
      <c r="G25" s="278"/>
      <c r="H25" s="28"/>
      <c r="I25" s="47"/>
      <c r="J25" s="54"/>
      <c r="K25" s="29"/>
      <c r="L25" s="28"/>
      <c r="M25" s="47"/>
      <c r="N25" s="54"/>
      <c r="O25" s="29"/>
      <c r="P25" s="28"/>
      <c r="Q25" s="47"/>
      <c r="R25" s="54"/>
      <c r="S25" s="29"/>
      <c r="T25" s="28"/>
      <c r="U25" s="47"/>
      <c r="V25" s="54"/>
      <c r="W25" s="29"/>
      <c r="X25" s="76"/>
      <c r="Y25" s="47"/>
      <c r="Z25" s="54"/>
      <c r="AA25" s="29"/>
      <c r="AB25" s="28"/>
      <c r="AC25" s="47"/>
      <c r="AD25" s="54"/>
      <c r="AE25" s="29"/>
      <c r="AF25" s="28"/>
      <c r="AG25" s="47"/>
      <c r="AH25" s="54"/>
      <c r="AI25" s="29"/>
      <c r="AJ25" s="28"/>
      <c r="AK25" s="47"/>
      <c r="AL25" s="54"/>
      <c r="AM25" s="29"/>
    </row>
    <row r="26" spans="1:39" ht="21.75" customHeight="1">
      <c r="A26" s="22"/>
      <c r="B26" s="26" t="s">
        <v>96</v>
      </c>
      <c r="C26" s="246">
        <f t="shared" si="4"/>
        <v>2</v>
      </c>
      <c r="D26" s="277"/>
      <c r="E26" s="278"/>
      <c r="F26" s="277"/>
      <c r="G26" s="278"/>
      <c r="H26" s="28"/>
      <c r="I26" s="47"/>
      <c r="J26" s="54"/>
      <c r="K26" s="29">
        <v>1</v>
      </c>
      <c r="L26" s="28"/>
      <c r="M26" s="47"/>
      <c r="N26" s="54"/>
      <c r="O26" s="29">
        <v>1</v>
      </c>
      <c r="P26" s="28"/>
      <c r="Q26" s="47"/>
      <c r="R26" s="54"/>
      <c r="S26" s="29"/>
      <c r="T26" s="28"/>
      <c r="U26" s="47"/>
      <c r="V26" s="54"/>
      <c r="W26" s="29"/>
      <c r="X26" s="28"/>
      <c r="Y26" s="47"/>
      <c r="Z26" s="54"/>
      <c r="AA26" s="29"/>
      <c r="AB26" s="28"/>
      <c r="AC26" s="47"/>
      <c r="AD26" s="54"/>
      <c r="AE26" s="29"/>
      <c r="AF26" s="28"/>
      <c r="AG26" s="47"/>
      <c r="AH26" s="54"/>
      <c r="AI26" s="29"/>
      <c r="AJ26" s="28"/>
      <c r="AK26" s="47"/>
      <c r="AL26" s="54"/>
      <c r="AM26" s="29"/>
    </row>
    <row r="27" spans="1:39" s="3" customFormat="1" ht="21.75" customHeight="1">
      <c r="A27" s="4"/>
      <c r="B27" s="235" t="s">
        <v>107</v>
      </c>
      <c r="C27" s="236">
        <f t="shared" si="4"/>
        <v>14</v>
      </c>
      <c r="D27" s="226"/>
      <c r="E27" s="227"/>
      <c r="F27" s="226"/>
      <c r="G27" s="227"/>
      <c r="H27" s="237">
        <f>SUM(H18:H26)*0.5</f>
        <v>2</v>
      </c>
      <c r="I27" s="238">
        <f aca="true" t="shared" si="5" ref="I27:AM27">SUM(I18:I26)*0.5</f>
        <v>2.5</v>
      </c>
      <c r="J27" s="239">
        <f t="shared" si="5"/>
        <v>0.5</v>
      </c>
      <c r="K27" s="240">
        <f t="shared" si="5"/>
        <v>0.5</v>
      </c>
      <c r="L27" s="237">
        <f t="shared" si="5"/>
        <v>1</v>
      </c>
      <c r="M27" s="238">
        <f t="shared" si="5"/>
        <v>3</v>
      </c>
      <c r="N27" s="239">
        <f t="shared" si="5"/>
        <v>0.5</v>
      </c>
      <c r="O27" s="240">
        <f t="shared" si="5"/>
        <v>0.5</v>
      </c>
      <c r="P27" s="237">
        <f t="shared" si="5"/>
        <v>0</v>
      </c>
      <c r="Q27" s="238">
        <f t="shared" si="5"/>
        <v>0.5</v>
      </c>
      <c r="R27" s="239">
        <f t="shared" si="5"/>
        <v>0</v>
      </c>
      <c r="S27" s="240">
        <f t="shared" si="5"/>
        <v>0</v>
      </c>
      <c r="T27" s="237">
        <f t="shared" si="5"/>
        <v>0</v>
      </c>
      <c r="U27" s="238">
        <f t="shared" si="5"/>
        <v>0</v>
      </c>
      <c r="V27" s="239">
        <f t="shared" si="5"/>
        <v>0</v>
      </c>
      <c r="W27" s="240">
        <f t="shared" si="5"/>
        <v>0</v>
      </c>
      <c r="X27" s="237">
        <f t="shared" si="5"/>
        <v>1</v>
      </c>
      <c r="Y27" s="238">
        <f t="shared" si="5"/>
        <v>1</v>
      </c>
      <c r="Z27" s="239">
        <f t="shared" si="5"/>
        <v>0</v>
      </c>
      <c r="AA27" s="240">
        <f t="shared" si="5"/>
        <v>0</v>
      </c>
      <c r="AB27" s="237">
        <f t="shared" si="5"/>
        <v>1</v>
      </c>
      <c r="AC27" s="238">
        <f t="shared" si="5"/>
        <v>0</v>
      </c>
      <c r="AD27" s="239">
        <f t="shared" si="5"/>
        <v>0</v>
      </c>
      <c r="AE27" s="240">
        <f t="shared" si="5"/>
        <v>0</v>
      </c>
      <c r="AF27" s="237">
        <f t="shared" si="5"/>
        <v>0</v>
      </c>
      <c r="AG27" s="238">
        <f t="shared" si="5"/>
        <v>0</v>
      </c>
      <c r="AH27" s="239">
        <f t="shared" si="5"/>
        <v>0</v>
      </c>
      <c r="AI27" s="240">
        <f t="shared" si="5"/>
        <v>0</v>
      </c>
      <c r="AJ27" s="237">
        <f t="shared" si="5"/>
        <v>0</v>
      </c>
      <c r="AK27" s="238">
        <f t="shared" si="5"/>
        <v>0</v>
      </c>
      <c r="AL27" s="239">
        <f t="shared" si="5"/>
        <v>0</v>
      </c>
      <c r="AM27" s="240">
        <f t="shared" si="5"/>
        <v>0</v>
      </c>
    </row>
    <row r="28" spans="1:39" ht="21.75" customHeight="1">
      <c r="A28" s="22"/>
      <c r="B28" s="18"/>
      <c r="C28" s="19"/>
      <c r="D28" s="22"/>
      <c r="E28" s="65"/>
      <c r="F28" s="22"/>
      <c r="G28" s="65"/>
      <c r="H28" s="20"/>
      <c r="I28" s="45"/>
      <c r="J28" s="52"/>
      <c r="K28" s="21"/>
      <c r="L28" s="20"/>
      <c r="M28" s="45"/>
      <c r="N28" s="52"/>
      <c r="O28" s="21"/>
      <c r="P28" s="20"/>
      <c r="Q28" s="45"/>
      <c r="R28" s="52"/>
      <c r="S28" s="21"/>
      <c r="T28" s="20"/>
      <c r="U28" s="45"/>
      <c r="V28" s="52"/>
      <c r="W28" s="21"/>
      <c r="X28" s="20"/>
      <c r="Y28" s="45"/>
      <c r="Z28" s="52"/>
      <c r="AA28" s="21"/>
      <c r="AB28" s="20"/>
      <c r="AC28" s="45"/>
      <c r="AD28" s="52"/>
      <c r="AE28" s="21"/>
      <c r="AF28" s="20"/>
      <c r="AG28" s="45"/>
      <c r="AH28" s="52"/>
      <c r="AI28" s="21"/>
      <c r="AJ28" s="20"/>
      <c r="AK28" s="45"/>
      <c r="AL28" s="52"/>
      <c r="AM28" s="21"/>
    </row>
    <row r="29" spans="1:39" ht="29.25" customHeight="1">
      <c r="A29" s="30"/>
      <c r="B29" s="228" t="s">
        <v>87</v>
      </c>
      <c r="C29" s="19"/>
      <c r="D29" s="22"/>
      <c r="E29" s="65"/>
      <c r="F29" s="22"/>
      <c r="G29" s="65"/>
      <c r="H29" s="20"/>
      <c r="I29" s="45"/>
      <c r="J29" s="52"/>
      <c r="K29" s="21"/>
      <c r="L29" s="20"/>
      <c r="M29" s="45"/>
      <c r="N29" s="52"/>
      <c r="O29" s="21"/>
      <c r="P29" s="20"/>
      <c r="Q29" s="45"/>
      <c r="R29" s="52"/>
      <c r="S29" s="21"/>
      <c r="T29" s="20"/>
      <c r="U29" s="45"/>
      <c r="V29" s="52"/>
      <c r="W29" s="21"/>
      <c r="X29" s="20"/>
      <c r="Y29" s="45"/>
      <c r="Z29" s="52"/>
      <c r="AA29" s="21"/>
      <c r="AB29" s="20"/>
      <c r="AC29" s="45"/>
      <c r="AD29" s="52"/>
      <c r="AE29" s="21"/>
      <c r="AF29" s="20"/>
      <c r="AG29" s="45"/>
      <c r="AH29" s="52"/>
      <c r="AI29" s="21"/>
      <c r="AJ29" s="20"/>
      <c r="AK29" s="45"/>
      <c r="AL29" s="52"/>
      <c r="AM29" s="21"/>
    </row>
    <row r="30" spans="1:39" ht="21.75" customHeight="1">
      <c r="A30" s="22"/>
      <c r="B30" s="33" t="s">
        <v>97</v>
      </c>
      <c r="C30" s="23">
        <f aca="true" t="shared" si="6" ref="C30:C39">SUM(H30:AM30)</f>
        <v>4</v>
      </c>
      <c r="D30" s="279"/>
      <c r="E30" s="281">
        <f>D30/SUM(C30:C38)</f>
        <v>0</v>
      </c>
      <c r="F30" s="279">
        <f>SUM(C30:C38)</f>
        <v>28</v>
      </c>
      <c r="G30" s="281">
        <f>F30/SUM(C30:C38)</f>
        <v>1</v>
      </c>
      <c r="H30" s="24">
        <v>2</v>
      </c>
      <c r="I30" s="46">
        <v>2</v>
      </c>
      <c r="J30" s="53"/>
      <c r="K30" s="25"/>
      <c r="L30" s="24"/>
      <c r="M30" s="46"/>
      <c r="N30" s="53"/>
      <c r="O30" s="25"/>
      <c r="P30" s="24"/>
      <c r="Q30" s="46"/>
      <c r="R30" s="53"/>
      <c r="S30" s="25"/>
      <c r="T30" s="24"/>
      <c r="U30" s="46"/>
      <c r="V30" s="53"/>
      <c r="W30" s="25"/>
      <c r="X30" s="24"/>
      <c r="Y30" s="46"/>
      <c r="Z30" s="53"/>
      <c r="AA30" s="25"/>
      <c r="AB30" s="24"/>
      <c r="AC30" s="46"/>
      <c r="AD30" s="53"/>
      <c r="AE30" s="25"/>
      <c r="AF30" s="24"/>
      <c r="AG30" s="46"/>
      <c r="AH30" s="53"/>
      <c r="AI30" s="25"/>
      <c r="AJ30" s="24"/>
      <c r="AK30" s="46"/>
      <c r="AL30" s="53"/>
      <c r="AM30" s="25"/>
    </row>
    <row r="31" spans="1:39" ht="21.75" customHeight="1">
      <c r="A31" s="22"/>
      <c r="B31" s="26" t="s">
        <v>98</v>
      </c>
      <c r="C31" s="27">
        <f t="shared" si="6"/>
        <v>4</v>
      </c>
      <c r="D31" s="279"/>
      <c r="E31" s="281"/>
      <c r="F31" s="279"/>
      <c r="G31" s="281"/>
      <c r="H31" s="28">
        <v>2</v>
      </c>
      <c r="I31" s="47">
        <v>2</v>
      </c>
      <c r="J31" s="54"/>
      <c r="K31" s="29"/>
      <c r="L31" s="28"/>
      <c r="M31" s="47"/>
      <c r="N31" s="54"/>
      <c r="O31" s="29"/>
      <c r="P31" s="28"/>
      <c r="Q31" s="47"/>
      <c r="R31" s="54"/>
      <c r="S31" s="29"/>
      <c r="T31" s="28"/>
      <c r="U31" s="47"/>
      <c r="V31" s="54"/>
      <c r="W31" s="29"/>
      <c r="X31" s="28"/>
      <c r="Y31" s="47"/>
      <c r="Z31" s="54"/>
      <c r="AA31" s="29"/>
      <c r="AB31" s="28"/>
      <c r="AC31" s="47"/>
      <c r="AD31" s="54"/>
      <c r="AE31" s="29"/>
      <c r="AF31" s="28"/>
      <c r="AG31" s="47"/>
      <c r="AH31" s="54"/>
      <c r="AI31" s="29"/>
      <c r="AJ31" s="28"/>
      <c r="AK31" s="47"/>
      <c r="AL31" s="54"/>
      <c r="AM31" s="29"/>
    </row>
    <row r="32" spans="1:39" ht="21.75" customHeight="1">
      <c r="A32" s="22"/>
      <c r="B32" s="26" t="s">
        <v>99</v>
      </c>
      <c r="C32" s="27">
        <f t="shared" si="6"/>
        <v>4</v>
      </c>
      <c r="D32" s="279"/>
      <c r="E32" s="281"/>
      <c r="F32" s="279"/>
      <c r="G32" s="281"/>
      <c r="H32" s="28">
        <v>2</v>
      </c>
      <c r="I32" s="47">
        <v>2</v>
      </c>
      <c r="J32" s="54"/>
      <c r="K32" s="29"/>
      <c r="L32" s="28"/>
      <c r="M32" s="47"/>
      <c r="N32" s="54"/>
      <c r="O32" s="29"/>
      <c r="P32" s="28"/>
      <c r="Q32" s="47"/>
      <c r="R32" s="54"/>
      <c r="S32" s="29"/>
      <c r="T32" s="28"/>
      <c r="U32" s="47"/>
      <c r="V32" s="54"/>
      <c r="W32" s="29"/>
      <c r="X32" s="28"/>
      <c r="Y32" s="47"/>
      <c r="Z32" s="54"/>
      <c r="AA32" s="29"/>
      <c r="AB32" s="28"/>
      <c r="AC32" s="47"/>
      <c r="AD32" s="54"/>
      <c r="AE32" s="29"/>
      <c r="AF32" s="28"/>
      <c r="AG32" s="47"/>
      <c r="AH32" s="54"/>
      <c r="AI32" s="29"/>
      <c r="AJ32" s="28"/>
      <c r="AK32" s="47"/>
      <c r="AL32" s="54"/>
      <c r="AM32" s="29"/>
    </row>
    <row r="33" spans="1:39" ht="30" customHeight="1">
      <c r="A33" s="22"/>
      <c r="B33" s="225" t="s">
        <v>104</v>
      </c>
      <c r="C33" s="27">
        <f t="shared" si="6"/>
        <v>4</v>
      </c>
      <c r="D33" s="279"/>
      <c r="E33" s="281"/>
      <c r="F33" s="279"/>
      <c r="G33" s="281"/>
      <c r="H33" s="76">
        <v>1</v>
      </c>
      <c r="I33" s="247">
        <v>1</v>
      </c>
      <c r="J33" s="54"/>
      <c r="K33" s="29"/>
      <c r="L33" s="28"/>
      <c r="M33" s="47"/>
      <c r="N33" s="54"/>
      <c r="O33" s="29"/>
      <c r="P33" s="28"/>
      <c r="Q33" s="47"/>
      <c r="R33" s="54"/>
      <c r="S33" s="29"/>
      <c r="T33" s="28"/>
      <c r="U33" s="47"/>
      <c r="V33" s="54"/>
      <c r="W33" s="29"/>
      <c r="X33" s="28"/>
      <c r="Y33" s="47"/>
      <c r="Z33" s="54"/>
      <c r="AA33" s="29"/>
      <c r="AB33" s="28"/>
      <c r="AC33" s="47"/>
      <c r="AD33" s="54"/>
      <c r="AE33" s="29"/>
      <c r="AF33" s="28">
        <v>1</v>
      </c>
      <c r="AG33" s="47">
        <v>1</v>
      </c>
      <c r="AH33" s="54"/>
      <c r="AI33" s="29"/>
      <c r="AJ33" s="28"/>
      <c r="AK33" s="47"/>
      <c r="AL33" s="54"/>
      <c r="AM33" s="29"/>
    </row>
    <row r="34" spans="1:39" ht="21.75" customHeight="1">
      <c r="A34" s="22"/>
      <c r="B34" s="26" t="s">
        <v>113</v>
      </c>
      <c r="C34" s="27">
        <f t="shared" si="6"/>
        <v>4</v>
      </c>
      <c r="D34" s="279"/>
      <c r="E34" s="281"/>
      <c r="F34" s="279"/>
      <c r="G34" s="281"/>
      <c r="H34" s="76">
        <v>2</v>
      </c>
      <c r="I34" s="247">
        <v>2</v>
      </c>
      <c r="J34" s="54"/>
      <c r="K34" s="29"/>
      <c r="L34" s="28"/>
      <c r="M34" s="47"/>
      <c r="N34" s="54"/>
      <c r="O34" s="29"/>
      <c r="P34" s="28"/>
      <c r="Q34" s="47"/>
      <c r="R34" s="54"/>
      <c r="S34" s="29"/>
      <c r="T34" s="28"/>
      <c r="U34" s="47"/>
      <c r="V34" s="54"/>
      <c r="W34" s="29"/>
      <c r="X34" s="28"/>
      <c r="Y34" s="47"/>
      <c r="Z34" s="54"/>
      <c r="AA34" s="29"/>
      <c r="AB34" s="28"/>
      <c r="AC34" s="47"/>
      <c r="AD34" s="54"/>
      <c r="AE34" s="29"/>
      <c r="AF34" s="28"/>
      <c r="AG34" s="47"/>
      <c r="AH34" s="54"/>
      <c r="AI34" s="29"/>
      <c r="AJ34" s="28"/>
      <c r="AK34" s="47"/>
      <c r="AL34" s="54"/>
      <c r="AM34" s="29"/>
    </row>
    <row r="35" spans="1:39" ht="43.5" customHeight="1">
      <c r="A35" s="22"/>
      <c r="B35" s="224" t="s">
        <v>100</v>
      </c>
      <c r="C35" s="27">
        <f t="shared" si="6"/>
        <v>2</v>
      </c>
      <c r="D35" s="279"/>
      <c r="E35" s="281"/>
      <c r="F35" s="279"/>
      <c r="G35" s="281"/>
      <c r="H35" s="28"/>
      <c r="I35" s="47"/>
      <c r="J35" s="54">
        <v>1</v>
      </c>
      <c r="K35" s="29"/>
      <c r="L35" s="28"/>
      <c r="M35" s="47"/>
      <c r="N35" s="54">
        <v>1</v>
      </c>
      <c r="O35" s="29"/>
      <c r="P35" s="28"/>
      <c r="Q35" s="47"/>
      <c r="R35" s="54"/>
      <c r="S35" s="29"/>
      <c r="T35" s="28"/>
      <c r="U35" s="47"/>
      <c r="V35" s="54"/>
      <c r="W35" s="29"/>
      <c r="X35" s="28"/>
      <c r="Y35" s="47"/>
      <c r="Z35" s="54"/>
      <c r="AA35" s="29"/>
      <c r="AB35" s="28"/>
      <c r="AC35" s="47"/>
      <c r="AD35" s="54"/>
      <c r="AE35" s="29"/>
      <c r="AF35" s="28"/>
      <c r="AG35" s="47"/>
      <c r="AH35" s="54"/>
      <c r="AI35" s="29"/>
      <c r="AJ35" s="28"/>
      <c r="AK35" s="47"/>
      <c r="AL35" s="54"/>
      <c r="AM35" s="29"/>
    </row>
    <row r="36" spans="1:39" ht="21.75" customHeight="1">
      <c r="A36" s="22"/>
      <c r="B36" s="26" t="s">
        <v>101</v>
      </c>
      <c r="C36" s="27">
        <f t="shared" si="6"/>
        <v>4</v>
      </c>
      <c r="D36" s="279"/>
      <c r="E36" s="281"/>
      <c r="F36" s="279"/>
      <c r="G36" s="281"/>
      <c r="H36" s="28"/>
      <c r="I36" s="47"/>
      <c r="J36" s="54"/>
      <c r="K36" s="29"/>
      <c r="L36" s="28">
        <v>2</v>
      </c>
      <c r="M36" s="47">
        <v>2</v>
      </c>
      <c r="N36" s="54"/>
      <c r="O36" s="29"/>
      <c r="P36" s="28"/>
      <c r="Q36" s="47"/>
      <c r="R36" s="54"/>
      <c r="S36" s="29"/>
      <c r="T36" s="28"/>
      <c r="U36" s="47"/>
      <c r="V36" s="54"/>
      <c r="W36" s="29"/>
      <c r="X36" s="28"/>
      <c r="Y36" s="47"/>
      <c r="Z36" s="54"/>
      <c r="AA36" s="29"/>
      <c r="AB36" s="28"/>
      <c r="AC36" s="47"/>
      <c r="AD36" s="54"/>
      <c r="AE36" s="29"/>
      <c r="AF36" s="28"/>
      <c r="AG36" s="47"/>
      <c r="AH36" s="54"/>
      <c r="AI36" s="29"/>
      <c r="AJ36" s="28"/>
      <c r="AK36" s="47"/>
      <c r="AL36" s="54"/>
      <c r="AM36" s="29"/>
    </row>
    <row r="37" spans="1:39" ht="21.75" customHeight="1">
      <c r="A37" s="22"/>
      <c r="B37" s="26" t="s">
        <v>102</v>
      </c>
      <c r="C37" s="27">
        <f t="shared" si="6"/>
        <v>0</v>
      </c>
      <c r="D37" s="279"/>
      <c r="E37" s="281"/>
      <c r="F37" s="279"/>
      <c r="G37" s="281"/>
      <c r="H37" s="28"/>
      <c r="I37" s="47"/>
      <c r="J37" s="54"/>
      <c r="K37" s="29"/>
      <c r="L37" s="28"/>
      <c r="M37" s="47"/>
      <c r="N37" s="54"/>
      <c r="O37" s="29"/>
      <c r="P37" s="28"/>
      <c r="Q37" s="47"/>
      <c r="R37" s="54"/>
      <c r="S37" s="29"/>
      <c r="T37" s="28"/>
      <c r="U37" s="47"/>
      <c r="V37" s="54"/>
      <c r="W37" s="29"/>
      <c r="X37" s="28"/>
      <c r="Y37" s="47"/>
      <c r="Z37" s="54"/>
      <c r="AA37" s="29"/>
      <c r="AB37" s="28"/>
      <c r="AC37" s="47"/>
      <c r="AD37" s="54"/>
      <c r="AE37" s="29"/>
      <c r="AF37" s="28"/>
      <c r="AG37" s="47"/>
      <c r="AH37" s="54"/>
      <c r="AI37" s="29"/>
      <c r="AJ37" s="28"/>
      <c r="AK37" s="47"/>
      <c r="AL37" s="54"/>
      <c r="AM37" s="29"/>
    </row>
    <row r="38" spans="1:39" ht="21.75" customHeight="1">
      <c r="A38" s="22"/>
      <c r="B38" s="26" t="s">
        <v>103</v>
      </c>
      <c r="C38" s="246">
        <f t="shared" si="6"/>
        <v>2</v>
      </c>
      <c r="D38" s="280"/>
      <c r="E38" s="282"/>
      <c r="F38" s="280"/>
      <c r="G38" s="282"/>
      <c r="H38" s="28"/>
      <c r="I38" s="47"/>
      <c r="J38" s="54"/>
      <c r="K38" s="29">
        <v>1</v>
      </c>
      <c r="L38" s="28"/>
      <c r="M38" s="47"/>
      <c r="N38" s="54"/>
      <c r="O38" s="29">
        <v>1</v>
      </c>
      <c r="P38" s="28"/>
      <c r="Q38" s="47"/>
      <c r="R38" s="54"/>
      <c r="S38" s="29"/>
      <c r="T38" s="28"/>
      <c r="U38" s="47"/>
      <c r="V38" s="54"/>
      <c r="W38" s="29"/>
      <c r="X38" s="28"/>
      <c r="Y38" s="47"/>
      <c r="Z38" s="54"/>
      <c r="AA38" s="29"/>
      <c r="AB38" s="28"/>
      <c r="AC38" s="47"/>
      <c r="AD38" s="54"/>
      <c r="AE38" s="29"/>
      <c r="AF38" s="28"/>
      <c r="AG38" s="47"/>
      <c r="AH38" s="54"/>
      <c r="AI38" s="29"/>
      <c r="AJ38" s="28"/>
      <c r="AK38" s="47"/>
      <c r="AL38" s="54"/>
      <c r="AM38" s="29"/>
    </row>
    <row r="39" spans="1:39" s="3" customFormat="1" ht="21.75" customHeight="1">
      <c r="A39" s="4"/>
      <c r="B39" s="235" t="s">
        <v>107</v>
      </c>
      <c r="C39" s="236">
        <f t="shared" si="6"/>
        <v>14</v>
      </c>
      <c r="D39" s="241"/>
      <c r="E39" s="242"/>
      <c r="F39" s="241"/>
      <c r="G39" s="243"/>
      <c r="H39" s="237">
        <f aca="true" t="shared" si="7" ref="H39:AM39">SUM(H30:H38)*0.5</f>
        <v>4.5</v>
      </c>
      <c r="I39" s="238">
        <f t="shared" si="7"/>
        <v>4.5</v>
      </c>
      <c r="J39" s="239">
        <f t="shared" si="7"/>
        <v>0.5</v>
      </c>
      <c r="K39" s="240">
        <f t="shared" si="7"/>
        <v>0.5</v>
      </c>
      <c r="L39" s="237">
        <f t="shared" si="7"/>
        <v>1</v>
      </c>
      <c r="M39" s="238">
        <f t="shared" si="7"/>
        <v>1</v>
      </c>
      <c r="N39" s="239">
        <f t="shared" si="7"/>
        <v>0.5</v>
      </c>
      <c r="O39" s="240">
        <f t="shared" si="7"/>
        <v>0.5</v>
      </c>
      <c r="P39" s="237">
        <f t="shared" si="7"/>
        <v>0</v>
      </c>
      <c r="Q39" s="238">
        <f t="shared" si="7"/>
        <v>0</v>
      </c>
      <c r="R39" s="239">
        <f t="shared" si="7"/>
        <v>0</v>
      </c>
      <c r="S39" s="240">
        <f t="shared" si="7"/>
        <v>0</v>
      </c>
      <c r="T39" s="237">
        <f t="shared" si="7"/>
        <v>0</v>
      </c>
      <c r="U39" s="238">
        <f t="shared" si="7"/>
        <v>0</v>
      </c>
      <c r="V39" s="239">
        <f t="shared" si="7"/>
        <v>0</v>
      </c>
      <c r="W39" s="240">
        <f t="shared" si="7"/>
        <v>0</v>
      </c>
      <c r="X39" s="237">
        <f t="shared" si="7"/>
        <v>0</v>
      </c>
      <c r="Y39" s="238">
        <f t="shared" si="7"/>
        <v>0</v>
      </c>
      <c r="Z39" s="239">
        <f t="shared" si="7"/>
        <v>0</v>
      </c>
      <c r="AA39" s="240">
        <f t="shared" si="7"/>
        <v>0</v>
      </c>
      <c r="AB39" s="237">
        <f t="shared" si="7"/>
        <v>0</v>
      </c>
      <c r="AC39" s="238">
        <f t="shared" si="7"/>
        <v>0</v>
      </c>
      <c r="AD39" s="239">
        <f t="shared" si="7"/>
        <v>0</v>
      </c>
      <c r="AE39" s="240">
        <f t="shared" si="7"/>
        <v>0</v>
      </c>
      <c r="AF39" s="237">
        <f t="shared" si="7"/>
        <v>0.5</v>
      </c>
      <c r="AG39" s="238">
        <f t="shared" si="7"/>
        <v>0.5</v>
      </c>
      <c r="AH39" s="239">
        <f t="shared" si="7"/>
        <v>0</v>
      </c>
      <c r="AI39" s="240">
        <f t="shared" si="7"/>
        <v>0</v>
      </c>
      <c r="AJ39" s="237">
        <f t="shared" si="7"/>
        <v>0</v>
      </c>
      <c r="AK39" s="238">
        <f t="shared" si="7"/>
        <v>0</v>
      </c>
      <c r="AL39" s="239">
        <f t="shared" si="7"/>
        <v>0</v>
      </c>
      <c r="AM39" s="240">
        <f t="shared" si="7"/>
        <v>0</v>
      </c>
    </row>
    <row r="40" spans="1:39" ht="21.75" customHeight="1" thickBot="1">
      <c r="A40" s="38"/>
      <c r="B40" s="39"/>
      <c r="C40" s="40"/>
      <c r="D40" s="38"/>
      <c r="E40" s="68"/>
      <c r="F40" s="38"/>
      <c r="G40" s="68"/>
      <c r="H40" s="41"/>
      <c r="I40" s="49"/>
      <c r="J40" s="56"/>
      <c r="K40" s="42"/>
      <c r="L40" s="41"/>
      <c r="M40" s="49"/>
      <c r="N40" s="56"/>
      <c r="O40" s="42"/>
      <c r="P40" s="41"/>
      <c r="Q40" s="49"/>
      <c r="R40" s="56"/>
      <c r="S40" s="42"/>
      <c r="T40" s="41"/>
      <c r="U40" s="49"/>
      <c r="V40" s="56"/>
      <c r="W40" s="42"/>
      <c r="X40" s="41"/>
      <c r="Y40" s="49"/>
      <c r="Z40" s="56"/>
      <c r="AA40" s="42"/>
      <c r="AB40" s="41"/>
      <c r="AC40" s="49"/>
      <c r="AD40" s="56"/>
      <c r="AE40" s="42"/>
      <c r="AF40" s="41"/>
      <c r="AG40" s="49"/>
      <c r="AH40" s="56"/>
      <c r="AI40" s="42"/>
      <c r="AJ40" s="41"/>
      <c r="AK40" s="49"/>
      <c r="AL40" s="56"/>
      <c r="AM40" s="42"/>
    </row>
    <row r="41" spans="1:39" ht="21.75" customHeight="1" thickBot="1">
      <c r="A41" s="38" t="s">
        <v>15</v>
      </c>
      <c r="B41" s="39"/>
      <c r="C41" s="40"/>
      <c r="D41" s="38">
        <f>SUM(D18:D40)</f>
        <v>28</v>
      </c>
      <c r="E41" s="68"/>
      <c r="F41" s="38">
        <f>SUM(F30:F40)</f>
        <v>28</v>
      </c>
      <c r="G41" s="68"/>
      <c r="H41" s="41">
        <f>SUM(H39,H27)</f>
        <v>6.5</v>
      </c>
      <c r="I41" s="49">
        <f aca="true" t="shared" si="8" ref="I41:AM41">SUM(I39,I27)</f>
        <v>7</v>
      </c>
      <c r="J41" s="56">
        <f t="shared" si="8"/>
        <v>1</v>
      </c>
      <c r="K41" s="42">
        <f t="shared" si="8"/>
        <v>1</v>
      </c>
      <c r="L41" s="41">
        <f t="shared" si="8"/>
        <v>2</v>
      </c>
      <c r="M41" s="49">
        <f t="shared" si="8"/>
        <v>4</v>
      </c>
      <c r="N41" s="56">
        <f t="shared" si="8"/>
        <v>1</v>
      </c>
      <c r="O41" s="42">
        <f t="shared" si="8"/>
        <v>1</v>
      </c>
      <c r="P41" s="41">
        <f t="shared" si="8"/>
        <v>0</v>
      </c>
      <c r="Q41" s="49">
        <f t="shared" si="8"/>
        <v>0.5</v>
      </c>
      <c r="R41" s="56">
        <f t="shared" si="8"/>
        <v>0</v>
      </c>
      <c r="S41" s="42">
        <f t="shared" si="8"/>
        <v>0</v>
      </c>
      <c r="T41" s="41">
        <f t="shared" si="8"/>
        <v>0</v>
      </c>
      <c r="U41" s="49">
        <f t="shared" si="8"/>
        <v>0</v>
      </c>
      <c r="V41" s="56">
        <f t="shared" si="8"/>
        <v>0</v>
      </c>
      <c r="W41" s="42">
        <f t="shared" si="8"/>
        <v>0</v>
      </c>
      <c r="X41" s="41">
        <f t="shared" si="8"/>
        <v>1</v>
      </c>
      <c r="Y41" s="49">
        <f t="shared" si="8"/>
        <v>1</v>
      </c>
      <c r="Z41" s="56">
        <f t="shared" si="8"/>
        <v>0</v>
      </c>
      <c r="AA41" s="42">
        <f t="shared" si="8"/>
        <v>0</v>
      </c>
      <c r="AB41" s="41">
        <f t="shared" si="8"/>
        <v>1</v>
      </c>
      <c r="AC41" s="49">
        <f t="shared" si="8"/>
        <v>0</v>
      </c>
      <c r="AD41" s="56">
        <f t="shared" si="8"/>
        <v>0</v>
      </c>
      <c r="AE41" s="42">
        <f t="shared" si="8"/>
        <v>0</v>
      </c>
      <c r="AF41" s="41">
        <f t="shared" si="8"/>
        <v>0.5</v>
      </c>
      <c r="AG41" s="49">
        <f t="shared" si="8"/>
        <v>0.5</v>
      </c>
      <c r="AH41" s="56">
        <f t="shared" si="8"/>
        <v>0</v>
      </c>
      <c r="AI41" s="42">
        <f t="shared" si="8"/>
        <v>0</v>
      </c>
      <c r="AJ41" s="41">
        <f t="shared" si="8"/>
        <v>0</v>
      </c>
      <c r="AK41" s="49">
        <f t="shared" si="8"/>
        <v>0</v>
      </c>
      <c r="AL41" s="56">
        <f t="shared" si="8"/>
        <v>0</v>
      </c>
      <c r="AM41" s="42">
        <f t="shared" si="8"/>
        <v>0</v>
      </c>
    </row>
    <row r="42" spans="1:39" s="3" customFormat="1" ht="21.75" customHeight="1" thickBot="1">
      <c r="A42" s="61"/>
      <c r="B42" s="71"/>
      <c r="C42" s="71"/>
      <c r="D42" s="71"/>
      <c r="E42" s="71"/>
      <c r="F42" s="71"/>
      <c r="G42" s="74"/>
      <c r="H42" s="298">
        <f>SUM(H41:K41)</f>
        <v>15.5</v>
      </c>
      <c r="I42" s="296"/>
      <c r="J42" s="296"/>
      <c r="K42" s="299"/>
      <c r="L42" s="298">
        <f>SUM(L41:O41)</f>
        <v>8</v>
      </c>
      <c r="M42" s="296"/>
      <c r="N42" s="296"/>
      <c r="O42" s="299"/>
      <c r="P42" s="298">
        <f>SUM(P41:S41)</f>
        <v>0.5</v>
      </c>
      <c r="Q42" s="296"/>
      <c r="R42" s="296"/>
      <c r="S42" s="299"/>
      <c r="T42" s="298">
        <f>SUM(T41:W41)</f>
        <v>0</v>
      </c>
      <c r="U42" s="296"/>
      <c r="V42" s="296"/>
      <c r="W42" s="299"/>
      <c r="X42" s="298">
        <f>SUM(X41:AA41)</f>
        <v>2</v>
      </c>
      <c r="Y42" s="296"/>
      <c r="Z42" s="296"/>
      <c r="AA42" s="299"/>
      <c r="AB42" s="298">
        <f>SUM(AB41:AE41)</f>
        <v>1</v>
      </c>
      <c r="AC42" s="296"/>
      <c r="AD42" s="296"/>
      <c r="AE42" s="299"/>
      <c r="AF42" s="298">
        <f>SUM(AF41:AI41)</f>
        <v>1</v>
      </c>
      <c r="AG42" s="296"/>
      <c r="AH42" s="296"/>
      <c r="AI42" s="299"/>
      <c r="AJ42" s="298">
        <f>SUM(AJ41:AM41)</f>
        <v>0</v>
      </c>
      <c r="AK42" s="296"/>
      <c r="AL42" s="296"/>
      <c r="AM42" s="299"/>
    </row>
    <row r="43" spans="1:7" ht="13.5" thickBot="1">
      <c r="A43" s="61" t="s">
        <v>14</v>
      </c>
      <c r="B43" s="71"/>
      <c r="C43" s="72"/>
      <c r="D43" s="61">
        <f>SUM(D41,D13)</f>
        <v>48</v>
      </c>
      <c r="E43" s="73"/>
      <c r="F43" s="61">
        <f>SUM(F41,F13)</f>
        <v>48</v>
      </c>
      <c r="G43" s="75"/>
    </row>
  </sheetData>
  <sheetProtection/>
  <mergeCells count="37">
    <mergeCell ref="AF42:AI42"/>
    <mergeCell ref="AJ42:AM42"/>
    <mergeCell ref="L2:O2"/>
    <mergeCell ref="X1:AA1"/>
    <mergeCell ref="X2:AA2"/>
    <mergeCell ref="T2:W2"/>
    <mergeCell ref="T1:W1"/>
    <mergeCell ref="P1:S1"/>
    <mergeCell ref="P2:S2"/>
    <mergeCell ref="H42:K42"/>
    <mergeCell ref="L42:O42"/>
    <mergeCell ref="P42:S42"/>
    <mergeCell ref="T42:W42"/>
    <mergeCell ref="X42:AA42"/>
    <mergeCell ref="AB42:AE42"/>
    <mergeCell ref="AB1:AE1"/>
    <mergeCell ref="AF2:AI2"/>
    <mergeCell ref="AF1:AI1"/>
    <mergeCell ref="AJ1:AM1"/>
    <mergeCell ref="AB2:AE2"/>
    <mergeCell ref="AJ2:AM2"/>
    <mergeCell ref="G1:G3"/>
    <mergeCell ref="H1:K1"/>
    <mergeCell ref="L1:O1"/>
    <mergeCell ref="H2:K2"/>
    <mergeCell ref="C1:C3"/>
    <mergeCell ref="F1:F3"/>
    <mergeCell ref="E1:E3"/>
    <mergeCell ref="D1:D3"/>
    <mergeCell ref="D18:D26"/>
    <mergeCell ref="E18:E26"/>
    <mergeCell ref="F18:F26"/>
    <mergeCell ref="G18:G26"/>
    <mergeCell ref="D30:D38"/>
    <mergeCell ref="E30:E38"/>
    <mergeCell ref="F30:F38"/>
    <mergeCell ref="G30:G38"/>
  </mergeCells>
  <printOptions horizontalCentered="1" verticalCentered="1"/>
  <pageMargins left="0.2362204724409449" right="0.15748031496062992" top="0.7480314960629921" bottom="0.6299212598425197" header="0.5118110236220472" footer="0.5118110236220472"/>
  <pageSetup fitToHeight="1" fitToWidth="1" horizontalDpi="600" verticalDpi="600" orientation="landscape" paperSize="8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zoomScalePageLayoutView="0" workbookViewId="0" topLeftCell="A79">
      <selection activeCell="D109" sqref="D109"/>
    </sheetView>
  </sheetViews>
  <sheetFormatPr defaultColWidth="11.421875" defaultRowHeight="12.75"/>
  <cols>
    <col min="1" max="1" width="4.140625" style="77" customWidth="1"/>
    <col min="2" max="2" width="18.00390625" style="77" customWidth="1"/>
    <col min="3" max="3" width="21.57421875" style="77" customWidth="1"/>
    <col min="4" max="4" width="30.140625" style="77" customWidth="1"/>
    <col min="5" max="5" width="7.00390625" style="77" customWidth="1"/>
    <col min="6" max="6" width="4.57421875" style="77" customWidth="1"/>
    <col min="7" max="7" width="5.28125" style="77" customWidth="1"/>
    <col min="8" max="8" width="5.00390625" style="77" customWidth="1"/>
    <col min="9" max="9" width="7.8515625" style="77" customWidth="1"/>
    <col min="10" max="10" width="10.00390625" style="77" customWidth="1"/>
    <col min="11" max="11" width="10.140625" style="77" customWidth="1"/>
    <col min="12" max="16384" width="11.421875" style="77" customWidth="1"/>
  </cols>
  <sheetData>
    <row r="1" spans="1:11" ht="12.75">
      <c r="A1" s="130" t="s">
        <v>17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13.5" thickBot="1">
      <c r="A2" s="133" t="s">
        <v>74</v>
      </c>
      <c r="B2" s="134"/>
      <c r="C2" s="134"/>
      <c r="D2" s="134"/>
      <c r="E2" s="134"/>
      <c r="F2" s="134"/>
      <c r="G2" s="134"/>
      <c r="H2" s="134"/>
      <c r="I2" s="134"/>
      <c r="J2" s="134"/>
      <c r="K2" s="135" t="s">
        <v>125</v>
      </c>
    </row>
    <row r="3" spans="1:11" ht="12.75">
      <c r="A3" s="300" t="s">
        <v>105</v>
      </c>
      <c r="B3" s="301"/>
      <c r="C3" s="301"/>
      <c r="D3" s="301"/>
      <c r="E3" s="301"/>
      <c r="F3" s="301"/>
      <c r="G3" s="301"/>
      <c r="H3" s="301"/>
      <c r="I3" s="301"/>
      <c r="J3" s="301"/>
      <c r="K3" s="302"/>
    </row>
    <row r="4" spans="1:11" ht="13.5" thickBot="1">
      <c r="A4" s="303" t="s">
        <v>110</v>
      </c>
      <c r="B4" s="304"/>
      <c r="C4" s="304"/>
      <c r="D4" s="304"/>
      <c r="E4" s="304"/>
      <c r="F4" s="304"/>
      <c r="G4" s="304"/>
      <c r="H4" s="304"/>
      <c r="I4" s="304"/>
      <c r="J4" s="304"/>
      <c r="K4" s="305"/>
    </row>
    <row r="5" spans="1:11" ht="12.75">
      <c r="A5" s="78" t="s">
        <v>18</v>
      </c>
      <c r="B5" s="79" t="s">
        <v>2</v>
      </c>
      <c r="C5" s="79"/>
      <c r="D5" s="79" t="s">
        <v>19</v>
      </c>
      <c r="E5" s="79" t="s">
        <v>20</v>
      </c>
      <c r="F5" s="80" t="s">
        <v>21</v>
      </c>
      <c r="G5" s="79" t="s">
        <v>22</v>
      </c>
      <c r="H5" s="79" t="s">
        <v>23</v>
      </c>
      <c r="I5" s="79" t="s">
        <v>24</v>
      </c>
      <c r="J5" s="81" t="s">
        <v>25</v>
      </c>
      <c r="K5" s="82" t="s">
        <v>26</v>
      </c>
    </row>
    <row r="6" spans="1:11" ht="15.75" thickBot="1">
      <c r="A6" s="83" t="s">
        <v>27</v>
      </c>
      <c r="B6" s="84"/>
      <c r="C6" s="84"/>
      <c r="D6" s="85"/>
      <c r="E6" s="84"/>
      <c r="F6" s="86" t="s">
        <v>28</v>
      </c>
      <c r="G6" s="84"/>
      <c r="H6" s="84"/>
      <c r="I6" s="84"/>
      <c r="J6" s="87" t="s">
        <v>29</v>
      </c>
      <c r="K6" s="88" t="s">
        <v>30</v>
      </c>
    </row>
    <row r="7" spans="1:12" ht="12.75">
      <c r="A7" s="100"/>
      <c r="B7" s="101"/>
      <c r="C7" s="169"/>
      <c r="D7" s="170"/>
      <c r="E7" s="169"/>
      <c r="F7" s="169"/>
      <c r="G7" s="169"/>
      <c r="H7" s="169"/>
      <c r="I7" s="169"/>
      <c r="J7" s="171"/>
      <c r="K7" s="172"/>
      <c r="L7" s="173"/>
    </row>
    <row r="8" spans="1:12" ht="25.5">
      <c r="A8" s="96">
        <v>1</v>
      </c>
      <c r="B8" s="234" t="s">
        <v>106</v>
      </c>
      <c r="C8" s="174" t="s">
        <v>31</v>
      </c>
      <c r="D8" s="223" t="str">
        <f>'Umsetzung StPO'!B7</f>
        <v>Mod 1 - Grundströmungen der Philosophie</v>
      </c>
      <c r="E8" s="230">
        <f>'Umsetzung StPO'!H7</f>
        <v>2</v>
      </c>
      <c r="F8" s="230" t="s">
        <v>34</v>
      </c>
      <c r="G8" s="230">
        <v>1</v>
      </c>
      <c r="H8" s="230">
        <v>50</v>
      </c>
      <c r="I8" s="231">
        <f>E8*G8/H8</f>
        <v>0.04</v>
      </c>
      <c r="J8" s="175"/>
      <c r="K8" s="176"/>
      <c r="L8" s="173"/>
    </row>
    <row r="9" spans="1:12" ht="12.75">
      <c r="A9" s="96"/>
      <c r="B9" s="97"/>
      <c r="C9" s="177"/>
      <c r="D9" s="178"/>
      <c r="E9" s="230">
        <f>'Umsetzung StPO'!I7</f>
        <v>2</v>
      </c>
      <c r="F9" s="230" t="s">
        <v>33</v>
      </c>
      <c r="G9" s="230">
        <v>1</v>
      </c>
      <c r="H9" s="230">
        <v>20</v>
      </c>
      <c r="I9" s="231">
        <f>E9*G9/H9</f>
        <v>0.1</v>
      </c>
      <c r="J9" s="175"/>
      <c r="K9" s="176"/>
      <c r="L9" s="173"/>
    </row>
    <row r="10" spans="1:12" ht="12.75">
      <c r="A10" s="96"/>
      <c r="B10" s="97"/>
      <c r="C10" s="174"/>
      <c r="D10" s="178"/>
      <c r="E10" s="230"/>
      <c r="F10" s="230"/>
      <c r="G10" s="230"/>
      <c r="H10" s="230"/>
      <c r="I10" s="231"/>
      <c r="J10" s="175"/>
      <c r="K10" s="176"/>
      <c r="L10" s="173"/>
    </row>
    <row r="11" spans="1:12" ht="24">
      <c r="A11" s="96"/>
      <c r="B11" s="97"/>
      <c r="C11" s="174"/>
      <c r="D11" s="178" t="str">
        <f>'Umsetzung StPO'!B8</f>
        <v>Mod 2 - Philosophische Grundlagen moderner Kultur</v>
      </c>
      <c r="E11" s="230">
        <f>'Umsetzung StPO'!H8</f>
        <v>2</v>
      </c>
      <c r="F11" s="230" t="s">
        <v>34</v>
      </c>
      <c r="G11" s="230">
        <v>1</v>
      </c>
      <c r="H11" s="230">
        <v>50</v>
      </c>
      <c r="I11" s="231">
        <f>E11*G11/H11</f>
        <v>0.04</v>
      </c>
      <c r="J11" s="175"/>
      <c r="K11" s="176"/>
      <c r="L11" s="173"/>
    </row>
    <row r="12" spans="1:12" ht="12.75">
      <c r="A12" s="96"/>
      <c r="B12" s="97"/>
      <c r="C12" s="174"/>
      <c r="D12" s="178"/>
      <c r="E12" s="230">
        <f>'Umsetzung StPO'!I8</f>
        <v>2</v>
      </c>
      <c r="F12" s="230" t="s">
        <v>33</v>
      </c>
      <c r="G12" s="230">
        <v>1</v>
      </c>
      <c r="H12" s="230">
        <v>20</v>
      </c>
      <c r="I12" s="231">
        <f>E12*G12/H12</f>
        <v>0.1</v>
      </c>
      <c r="J12" s="175"/>
      <c r="K12" s="176"/>
      <c r="L12" s="173"/>
    </row>
    <row r="13" spans="1:12" ht="12.75">
      <c r="A13" s="96"/>
      <c r="B13" s="97"/>
      <c r="C13" s="174"/>
      <c r="D13" s="178"/>
      <c r="E13" s="230"/>
      <c r="F13" s="230"/>
      <c r="G13" s="230"/>
      <c r="H13" s="230"/>
      <c r="I13" s="231"/>
      <c r="J13" s="175"/>
      <c r="K13" s="176"/>
      <c r="L13" s="173"/>
    </row>
    <row r="14" spans="1:12" ht="12.75">
      <c r="A14" s="96"/>
      <c r="B14" s="97"/>
      <c r="C14" s="174"/>
      <c r="D14" s="178" t="str">
        <f>'Umsetzung StPO'!B11</f>
        <v>Mod 5 - Ethik und Handeln</v>
      </c>
      <c r="E14" s="230">
        <f>'Umsetzung StPO'!H11</f>
        <v>2</v>
      </c>
      <c r="F14" s="230" t="s">
        <v>34</v>
      </c>
      <c r="G14" s="230">
        <v>1</v>
      </c>
      <c r="H14" s="230">
        <v>50</v>
      </c>
      <c r="I14" s="231">
        <f>E14*G14/H14</f>
        <v>0.04</v>
      </c>
      <c r="J14" s="175"/>
      <c r="K14" s="176"/>
      <c r="L14" s="173"/>
    </row>
    <row r="15" spans="1:12" ht="12.75">
      <c r="A15" s="96"/>
      <c r="B15" s="97"/>
      <c r="C15" s="174"/>
      <c r="D15" s="178"/>
      <c r="E15" s="230">
        <f>'Umsetzung StPO'!I11</f>
        <v>2</v>
      </c>
      <c r="F15" s="230" t="s">
        <v>33</v>
      </c>
      <c r="G15" s="230">
        <v>1</v>
      </c>
      <c r="H15" s="230">
        <v>20</v>
      </c>
      <c r="I15" s="231">
        <f>E15*G15/H15</f>
        <v>0.1</v>
      </c>
      <c r="J15" s="175"/>
      <c r="K15" s="176"/>
      <c r="L15" s="173"/>
    </row>
    <row r="16" spans="1:12" ht="12.75">
      <c r="A16" s="96"/>
      <c r="B16" s="97"/>
      <c r="C16" s="174"/>
      <c r="D16" s="178"/>
      <c r="E16" s="230"/>
      <c r="F16" s="230"/>
      <c r="G16" s="230"/>
      <c r="H16" s="230"/>
      <c r="I16" s="231"/>
      <c r="J16" s="175"/>
      <c r="K16" s="176"/>
      <c r="L16" s="173"/>
    </row>
    <row r="17" spans="1:12" ht="12.75">
      <c r="A17" s="96"/>
      <c r="B17" s="97"/>
      <c r="C17" s="174" t="s">
        <v>112</v>
      </c>
      <c r="D17" s="178" t="str">
        <f>'Umsetzung StPO'!B18</f>
        <v>Mod 6A - Rationalität der Kultur</v>
      </c>
      <c r="E17" s="230">
        <f>'Umsetzung StPO'!H18*0.5</f>
        <v>1</v>
      </c>
      <c r="F17" s="230" t="s">
        <v>34</v>
      </c>
      <c r="G17" s="230">
        <v>1</v>
      </c>
      <c r="H17" s="230">
        <v>50</v>
      </c>
      <c r="I17" s="231">
        <f>E17*G17/H17</f>
        <v>0.02</v>
      </c>
      <c r="J17" s="175"/>
      <c r="K17" s="176"/>
      <c r="L17" s="173"/>
    </row>
    <row r="18" spans="1:12" ht="12.75">
      <c r="A18" s="96"/>
      <c r="B18" s="97"/>
      <c r="C18" s="245" t="s">
        <v>111</v>
      </c>
      <c r="D18" s="89"/>
      <c r="E18" s="230">
        <f>'Umsetzung StPO'!I18*0.5</f>
        <v>1</v>
      </c>
      <c r="F18" s="230" t="s">
        <v>33</v>
      </c>
      <c r="G18" s="230">
        <v>1</v>
      </c>
      <c r="H18" s="230">
        <v>20</v>
      </c>
      <c r="I18" s="231">
        <f>E18*G18/H18</f>
        <v>0.05</v>
      </c>
      <c r="J18" s="175"/>
      <c r="K18" s="176"/>
      <c r="L18" s="173"/>
    </row>
    <row r="19" spans="1:12" ht="12.75">
      <c r="A19" s="96"/>
      <c r="B19" s="97"/>
      <c r="C19" s="177"/>
      <c r="D19" s="89"/>
      <c r="E19" s="89"/>
      <c r="F19" s="89"/>
      <c r="G19" s="89"/>
      <c r="H19" s="89"/>
      <c r="I19" s="89"/>
      <c r="J19" s="175"/>
      <c r="K19" s="176"/>
      <c r="L19" s="173"/>
    </row>
    <row r="20" spans="1:12" ht="12.75">
      <c r="A20" s="96"/>
      <c r="B20" s="97"/>
      <c r="C20" s="177"/>
      <c r="D20" s="178" t="str">
        <f>'Umsetzung StPO'!B19</f>
        <v>Mod 7A - Ästhetik</v>
      </c>
      <c r="E20" s="230">
        <f>'Umsetzung StPO'!H19*0.5</f>
        <v>1</v>
      </c>
      <c r="F20" s="230" t="s">
        <v>34</v>
      </c>
      <c r="G20" s="230">
        <v>1</v>
      </c>
      <c r="H20" s="230">
        <v>50</v>
      </c>
      <c r="I20" s="231">
        <f>E20*G20/H20</f>
        <v>0.02</v>
      </c>
      <c r="J20" s="175"/>
      <c r="K20" s="176"/>
      <c r="L20" s="173"/>
    </row>
    <row r="21" spans="1:12" ht="12.75">
      <c r="A21" s="96"/>
      <c r="B21" s="97"/>
      <c r="C21" s="177"/>
      <c r="D21" s="178"/>
      <c r="E21" s="230">
        <f>'Umsetzung StPO'!I19*0.5</f>
        <v>1</v>
      </c>
      <c r="F21" s="230" t="s">
        <v>33</v>
      </c>
      <c r="G21" s="230">
        <v>1</v>
      </c>
      <c r="H21" s="230">
        <v>20</v>
      </c>
      <c r="I21" s="231">
        <f>E21*G21/H21</f>
        <v>0.05</v>
      </c>
      <c r="J21" s="175"/>
      <c r="K21" s="176"/>
      <c r="L21" s="173"/>
    </row>
    <row r="22" spans="1:12" ht="12.75">
      <c r="A22" s="96"/>
      <c r="B22" s="97"/>
      <c r="C22" s="177"/>
      <c r="D22" s="178"/>
      <c r="E22" s="230"/>
      <c r="F22" s="230"/>
      <c r="G22" s="230"/>
      <c r="H22" s="230"/>
      <c r="I22" s="231"/>
      <c r="J22" s="175"/>
      <c r="K22" s="176"/>
      <c r="L22" s="173"/>
    </row>
    <row r="23" spans="1:12" ht="24">
      <c r="A23" s="96"/>
      <c r="B23" s="97"/>
      <c r="C23" s="177" t="s">
        <v>123</v>
      </c>
      <c r="D23" s="178" t="str">
        <f>'Umsetzung StPO'!B20</f>
        <v>Mod 8A - Philosophische Anthropologie</v>
      </c>
      <c r="E23" s="230">
        <f>'Umsetzung StPO'!I20*0.5</f>
        <v>0.5</v>
      </c>
      <c r="F23" s="230" t="s">
        <v>33</v>
      </c>
      <c r="G23" s="230">
        <v>1</v>
      </c>
      <c r="H23" s="230">
        <v>20</v>
      </c>
      <c r="I23" s="231">
        <f>E23*G23/H23</f>
        <v>0.025</v>
      </c>
      <c r="J23" s="175"/>
      <c r="K23" s="176"/>
      <c r="L23" s="173"/>
    </row>
    <row r="24" spans="1:12" ht="12.75">
      <c r="A24" s="96"/>
      <c r="B24" s="97"/>
      <c r="C24" s="177"/>
      <c r="D24" s="178"/>
      <c r="E24" s="230"/>
      <c r="F24" s="230"/>
      <c r="G24" s="230"/>
      <c r="H24" s="230"/>
      <c r="I24" s="231"/>
      <c r="J24" s="175"/>
      <c r="K24" s="176"/>
      <c r="L24" s="173"/>
    </row>
    <row r="25" spans="1:12" ht="36">
      <c r="A25" s="96"/>
      <c r="B25" s="97"/>
      <c r="C25" s="177" t="s">
        <v>123</v>
      </c>
      <c r="D25" s="178" t="str">
        <f>'Umsetzung StPO'!B23</f>
        <v>Mod 11A - Interdiziplinäres Forschungsprojekt 
zur Kulturphilosophie</v>
      </c>
      <c r="E25" s="230">
        <f>'Umsetzung StPO'!J23*0.5</f>
        <v>0.5</v>
      </c>
      <c r="F25" s="230" t="s">
        <v>35</v>
      </c>
      <c r="G25" s="230">
        <v>0.5</v>
      </c>
      <c r="H25" s="230">
        <v>15</v>
      </c>
      <c r="I25" s="231">
        <f>E25*G25/H25</f>
        <v>0.016666666666666666</v>
      </c>
      <c r="J25" s="175"/>
      <c r="K25" s="176"/>
      <c r="L25" s="173"/>
    </row>
    <row r="26" spans="1:12" ht="12.75">
      <c r="A26" s="96"/>
      <c r="B26" s="97"/>
      <c r="C26" s="177" t="s">
        <v>123</v>
      </c>
      <c r="D26" s="178" t="str">
        <f>'Umsetzung StPO'!B26</f>
        <v>Mod 14A - Masterarbeit</v>
      </c>
      <c r="E26" s="230">
        <f>'Umsetzung StPO'!K26*0.5</f>
        <v>0.5</v>
      </c>
      <c r="F26" s="230" t="s">
        <v>35</v>
      </c>
      <c r="G26" s="230">
        <v>0.5</v>
      </c>
      <c r="H26" s="230">
        <v>15</v>
      </c>
      <c r="I26" s="231">
        <f>E26*G26/H26</f>
        <v>0.016666666666666666</v>
      </c>
      <c r="J26" s="175"/>
      <c r="K26" s="176"/>
      <c r="L26" s="173"/>
    </row>
    <row r="27" spans="1:12" ht="12.75">
      <c r="A27" s="96"/>
      <c r="B27" s="97"/>
      <c r="C27" s="177"/>
      <c r="D27" s="178"/>
      <c r="E27" s="230"/>
      <c r="F27" s="230"/>
      <c r="G27" s="230"/>
      <c r="H27" s="230"/>
      <c r="I27" s="231"/>
      <c r="J27" s="175"/>
      <c r="K27" s="176"/>
      <c r="L27" s="173"/>
    </row>
    <row r="28" spans="1:12" ht="12.75">
      <c r="A28" s="96"/>
      <c r="B28" s="97"/>
      <c r="C28" s="174" t="s">
        <v>114</v>
      </c>
      <c r="D28" s="178" t="str">
        <f>'Umsetzung StPO'!B30</f>
        <v>Mod 6B - Praktische Philosophie</v>
      </c>
      <c r="E28" s="230">
        <f>'Umsetzung StPO'!H30*0.5</f>
        <v>1</v>
      </c>
      <c r="F28" s="230" t="s">
        <v>34</v>
      </c>
      <c r="G28" s="230">
        <v>1</v>
      </c>
      <c r="H28" s="230">
        <v>50</v>
      </c>
      <c r="I28" s="231">
        <f>E28*G28/H28</f>
        <v>0.02</v>
      </c>
      <c r="J28" s="175"/>
      <c r="K28" s="176"/>
      <c r="L28" s="173"/>
    </row>
    <row r="29" spans="1:12" ht="12.75">
      <c r="A29" s="96"/>
      <c r="B29" s="97"/>
      <c r="C29" s="245" t="s">
        <v>111</v>
      </c>
      <c r="D29" s="178"/>
      <c r="E29" s="230">
        <f>'Umsetzung StPO'!I30*0.5</f>
        <v>1</v>
      </c>
      <c r="F29" s="230" t="s">
        <v>33</v>
      </c>
      <c r="G29" s="230">
        <v>1</v>
      </c>
      <c r="H29" s="230">
        <v>20</v>
      </c>
      <c r="I29" s="231">
        <f>E29*G29/H29</f>
        <v>0.05</v>
      </c>
      <c r="J29" s="175"/>
      <c r="K29" s="176"/>
      <c r="L29" s="173"/>
    </row>
    <row r="30" spans="1:12" ht="12.75">
      <c r="A30" s="96"/>
      <c r="B30" s="97"/>
      <c r="C30" s="245"/>
      <c r="D30" s="178"/>
      <c r="E30" s="230"/>
      <c r="F30" s="230"/>
      <c r="G30" s="230"/>
      <c r="H30" s="230"/>
      <c r="I30" s="231"/>
      <c r="J30" s="175"/>
      <c r="K30" s="176"/>
      <c r="L30" s="173"/>
    </row>
    <row r="31" spans="1:12" ht="24">
      <c r="A31" s="96"/>
      <c r="B31" s="97"/>
      <c r="C31" s="245"/>
      <c r="D31" s="178" t="str">
        <f>'Umsetzung StPO'!B31</f>
        <v>Mod 7B - Ethik im technischen Handeln</v>
      </c>
      <c r="E31" s="230">
        <f>'Umsetzung StPO'!H31*0.5</f>
        <v>1</v>
      </c>
      <c r="F31" s="230" t="s">
        <v>34</v>
      </c>
      <c r="G31" s="230">
        <v>1</v>
      </c>
      <c r="H31" s="230">
        <v>50</v>
      </c>
      <c r="I31" s="231">
        <f>E31*G31/H31</f>
        <v>0.02</v>
      </c>
      <c r="J31" s="175"/>
      <c r="K31" s="176"/>
      <c r="L31" s="173"/>
    </row>
    <row r="32" spans="1:12" ht="12.75">
      <c r="A32" s="96"/>
      <c r="B32" s="97"/>
      <c r="C32" s="245"/>
      <c r="D32" s="178"/>
      <c r="E32" s="230">
        <f>'Umsetzung StPO'!I31*0.5</f>
        <v>1</v>
      </c>
      <c r="F32" s="230" t="s">
        <v>33</v>
      </c>
      <c r="G32" s="230">
        <v>1</v>
      </c>
      <c r="H32" s="230">
        <v>20</v>
      </c>
      <c r="I32" s="231">
        <f>E32*G32/H32</f>
        <v>0.05</v>
      </c>
      <c r="J32" s="175"/>
      <c r="K32" s="176"/>
      <c r="L32" s="173"/>
    </row>
    <row r="33" spans="1:12" ht="12.75">
      <c r="A33" s="96"/>
      <c r="B33" s="97"/>
      <c r="C33" s="245"/>
      <c r="D33" s="178"/>
      <c r="E33" s="230"/>
      <c r="F33" s="230"/>
      <c r="G33" s="230"/>
      <c r="H33" s="230"/>
      <c r="I33" s="231"/>
      <c r="J33" s="175"/>
      <c r="K33" s="176"/>
      <c r="L33" s="173"/>
    </row>
    <row r="34" spans="1:12" ht="12.75">
      <c r="A34" s="96"/>
      <c r="B34" s="97"/>
      <c r="C34" s="174"/>
      <c r="D34" s="178" t="str">
        <f>'Umsetzung StPO'!B32</f>
        <v>Mod 8B - Genese der Technik</v>
      </c>
      <c r="E34" s="230">
        <f>'Umsetzung StPO'!H32*0.5</f>
        <v>1</v>
      </c>
      <c r="F34" s="230" t="s">
        <v>34</v>
      </c>
      <c r="G34" s="230">
        <v>1</v>
      </c>
      <c r="H34" s="230">
        <v>50</v>
      </c>
      <c r="I34" s="231">
        <f>E34*G34/H34</f>
        <v>0.02</v>
      </c>
      <c r="J34" s="175"/>
      <c r="K34" s="176"/>
      <c r="L34" s="173"/>
    </row>
    <row r="35" spans="1:12" ht="12.75">
      <c r="A35" s="96"/>
      <c r="B35" s="97"/>
      <c r="C35" s="174"/>
      <c r="D35" s="178"/>
      <c r="E35" s="230">
        <f>'Umsetzung StPO'!I32*0.5</f>
        <v>1</v>
      </c>
      <c r="F35" s="230" t="s">
        <v>33</v>
      </c>
      <c r="G35" s="230">
        <v>1</v>
      </c>
      <c r="H35" s="230">
        <v>20</v>
      </c>
      <c r="I35" s="231">
        <f>E35*G35/H35</f>
        <v>0.05</v>
      </c>
      <c r="J35" s="175"/>
      <c r="K35" s="176"/>
      <c r="L35" s="173"/>
    </row>
    <row r="36" spans="1:12" ht="12.75">
      <c r="A36" s="96"/>
      <c r="B36" s="97"/>
      <c r="C36" s="174"/>
      <c r="D36" s="178"/>
      <c r="E36" s="230"/>
      <c r="F36" s="230"/>
      <c r="G36" s="230"/>
      <c r="H36" s="230"/>
      <c r="I36" s="231"/>
      <c r="J36" s="175"/>
      <c r="K36" s="176"/>
      <c r="L36" s="173"/>
    </row>
    <row r="37" spans="1:12" ht="24">
      <c r="A37" s="96"/>
      <c r="B37" s="97"/>
      <c r="C37" s="177" t="s">
        <v>123</v>
      </c>
      <c r="D37" s="178" t="str">
        <f>'Umsetzung StPO'!B33</f>
        <v>Mod 9B - Technisches Wissen 
als besondere Wissensform</v>
      </c>
      <c r="E37" s="230">
        <f>'Umsetzung StPO'!H33*0.5</f>
        <v>0.5</v>
      </c>
      <c r="F37" s="230" t="s">
        <v>34</v>
      </c>
      <c r="G37" s="230">
        <v>1</v>
      </c>
      <c r="H37" s="230">
        <v>50</v>
      </c>
      <c r="I37" s="231">
        <f>E37*G37/H37</f>
        <v>0.01</v>
      </c>
      <c r="J37" s="175"/>
      <c r="K37" s="176"/>
      <c r="L37" s="173"/>
    </row>
    <row r="38" spans="1:12" ht="12.75">
      <c r="A38" s="96"/>
      <c r="B38" s="97"/>
      <c r="C38" s="177"/>
      <c r="D38" s="178"/>
      <c r="E38" s="230">
        <f>'Umsetzung StPO'!I33*0.5</f>
        <v>0.5</v>
      </c>
      <c r="F38" s="230" t="s">
        <v>33</v>
      </c>
      <c r="G38" s="230">
        <v>1</v>
      </c>
      <c r="H38" s="230">
        <v>20</v>
      </c>
      <c r="I38" s="231">
        <f>E38*G38/H38</f>
        <v>0.025</v>
      </c>
      <c r="J38" s="175"/>
      <c r="K38" s="176"/>
      <c r="L38" s="173"/>
    </row>
    <row r="39" spans="1:12" ht="12.75">
      <c r="A39" s="96"/>
      <c r="B39" s="97"/>
      <c r="C39" s="177"/>
      <c r="D39" s="178"/>
      <c r="E39" s="230"/>
      <c r="F39" s="230"/>
      <c r="G39" s="230"/>
      <c r="H39" s="230"/>
      <c r="I39" s="231"/>
      <c r="J39" s="175"/>
      <c r="K39" s="176"/>
      <c r="L39" s="173"/>
    </row>
    <row r="40" spans="1:12" ht="24">
      <c r="A40" s="96"/>
      <c r="B40" s="97"/>
      <c r="C40" s="174"/>
      <c r="D40" s="178" t="str">
        <f>'Umsetzung StPO'!B34</f>
        <v>Mod 10B - Risiko- und Technikfolgenabschätzung</v>
      </c>
      <c r="E40" s="230">
        <f>'Umsetzung StPO'!H34*0.5</f>
        <v>1</v>
      </c>
      <c r="F40" s="230" t="s">
        <v>34</v>
      </c>
      <c r="G40" s="230">
        <v>1</v>
      </c>
      <c r="H40" s="230">
        <v>50</v>
      </c>
      <c r="I40" s="231">
        <f>E40*G40/H40</f>
        <v>0.02</v>
      </c>
      <c r="J40" s="175"/>
      <c r="K40" s="176"/>
      <c r="L40" s="173"/>
    </row>
    <row r="41" spans="1:12" ht="12.75">
      <c r="A41" s="96"/>
      <c r="B41" s="97"/>
      <c r="C41" s="174"/>
      <c r="D41" s="178"/>
      <c r="E41" s="230">
        <f>'Umsetzung StPO'!I34*0.5</f>
        <v>1</v>
      </c>
      <c r="F41" s="230" t="s">
        <v>33</v>
      </c>
      <c r="G41" s="230">
        <v>1</v>
      </c>
      <c r="H41" s="230">
        <v>20</v>
      </c>
      <c r="I41" s="231">
        <f>E41*G41/H41</f>
        <v>0.05</v>
      </c>
      <c r="J41" s="175"/>
      <c r="K41" s="176"/>
      <c r="L41" s="173"/>
    </row>
    <row r="42" spans="1:12" ht="12.75">
      <c r="A42" s="96"/>
      <c r="B42" s="97"/>
      <c r="C42" s="180"/>
      <c r="D42" s="181"/>
      <c r="E42" s="232"/>
      <c r="F42" s="232"/>
      <c r="G42" s="232"/>
      <c r="H42" s="232"/>
      <c r="I42" s="233"/>
      <c r="J42" s="175"/>
      <c r="K42" s="176"/>
      <c r="L42" s="173"/>
    </row>
    <row r="43" spans="1:12" ht="48">
      <c r="A43" s="96"/>
      <c r="B43" s="97"/>
      <c r="C43" s="253" t="s">
        <v>123</v>
      </c>
      <c r="D43" s="181" t="str">
        <f>'Umsetzung StPO'!B35</f>
        <v>Mod 11B - Interdiziplinäres Forschungsprojekt 
zur TA und TB (Technikbewertung, Technikfolgenabschätzung, etc.)</v>
      </c>
      <c r="E43" s="230">
        <f>'Umsetzung StPO'!J35*0.5</f>
        <v>0.5</v>
      </c>
      <c r="F43" s="230" t="s">
        <v>35</v>
      </c>
      <c r="G43" s="230">
        <v>0.5</v>
      </c>
      <c r="H43" s="230">
        <v>15</v>
      </c>
      <c r="I43" s="231">
        <f>E43*G43/H43</f>
        <v>0.016666666666666666</v>
      </c>
      <c r="J43" s="175"/>
      <c r="K43" s="176"/>
      <c r="L43" s="173"/>
    </row>
    <row r="44" spans="1:12" ht="12.75">
      <c r="A44" s="96"/>
      <c r="B44" s="97"/>
      <c r="C44" s="253" t="s">
        <v>123</v>
      </c>
      <c r="D44" s="181" t="str">
        <f>'Umsetzung StPO'!B38</f>
        <v>Mod 14B - Masterarbeit</v>
      </c>
      <c r="E44" s="230">
        <f>'Umsetzung StPO'!K38*0.5</f>
        <v>0.5</v>
      </c>
      <c r="F44" s="230" t="s">
        <v>35</v>
      </c>
      <c r="G44" s="230">
        <v>0.5</v>
      </c>
      <c r="H44" s="230">
        <v>15</v>
      </c>
      <c r="I44" s="231">
        <f>E44*G44/H44</f>
        <v>0.016666666666666666</v>
      </c>
      <c r="J44" s="175"/>
      <c r="K44" s="176"/>
      <c r="L44" s="173"/>
    </row>
    <row r="45" spans="1:12" ht="12.75">
      <c r="A45" s="96"/>
      <c r="B45" s="97"/>
      <c r="C45" s="180"/>
      <c r="D45" s="181"/>
      <c r="E45" s="232"/>
      <c r="F45" s="232"/>
      <c r="G45" s="232"/>
      <c r="H45" s="232"/>
      <c r="I45" s="233"/>
      <c r="J45" s="175"/>
      <c r="K45" s="176"/>
      <c r="L45" s="173"/>
    </row>
    <row r="46" spans="1:12" ht="13.5" thickBot="1">
      <c r="A46" s="98"/>
      <c r="B46" s="99"/>
      <c r="C46" s="180"/>
      <c r="D46" s="181"/>
      <c r="E46" s="232"/>
      <c r="F46" s="232"/>
      <c r="G46" s="232"/>
      <c r="H46" s="232"/>
      <c r="I46" s="233"/>
      <c r="J46" s="183"/>
      <c r="K46" s="184"/>
      <c r="L46" s="173"/>
    </row>
    <row r="47" spans="1:12" s="95" customFormat="1" ht="12.75">
      <c r="A47" s="113"/>
      <c r="B47" s="108" t="s">
        <v>36</v>
      </c>
      <c r="C47" s="121"/>
      <c r="D47" s="122"/>
      <c r="E47" s="121"/>
      <c r="F47" s="121"/>
      <c r="G47" s="121"/>
      <c r="H47" s="121"/>
      <c r="I47" s="123"/>
      <c r="J47" s="121"/>
      <c r="K47" s="185"/>
      <c r="L47" s="119"/>
    </row>
    <row r="48" spans="1:12" s="95" customFormat="1" ht="12.75">
      <c r="A48" s="114"/>
      <c r="B48" s="110" t="s">
        <v>37</v>
      </c>
      <c r="C48" s="191"/>
      <c r="D48" s="192"/>
      <c r="E48" s="191"/>
      <c r="F48" s="191"/>
      <c r="G48" s="191"/>
      <c r="H48" s="191"/>
      <c r="I48" s="193"/>
      <c r="J48" s="191"/>
      <c r="K48" s="229"/>
      <c r="L48" s="119"/>
    </row>
    <row r="49" spans="1:12" s="95" customFormat="1" ht="13.5" thickBot="1">
      <c r="A49" s="115"/>
      <c r="B49" s="112" t="s">
        <v>38</v>
      </c>
      <c r="C49" s="126"/>
      <c r="D49" s="127"/>
      <c r="E49" s="126">
        <f>SUM(E8:E46)</f>
        <v>27.5</v>
      </c>
      <c r="F49" s="126"/>
      <c r="G49" s="126"/>
      <c r="H49" s="126"/>
      <c r="I49" s="128">
        <f>SUM(I8:I45)</f>
        <v>0.9666666666666672</v>
      </c>
      <c r="J49" s="126">
        <v>25</v>
      </c>
      <c r="K49" s="129">
        <f>I49*J49</f>
        <v>24.166666666666682</v>
      </c>
      <c r="L49" s="119"/>
    </row>
    <row r="50" spans="1:12" ht="12.75">
      <c r="A50" s="90"/>
      <c r="B50" s="91"/>
      <c r="C50" s="199"/>
      <c r="D50" s="200"/>
      <c r="E50" s="199"/>
      <c r="F50" s="199"/>
      <c r="G50" s="199"/>
      <c r="H50" s="199"/>
      <c r="I50" s="201"/>
      <c r="J50" s="202"/>
      <c r="K50" s="203"/>
      <c r="L50" s="173"/>
    </row>
    <row r="51" spans="1:12" ht="12.75">
      <c r="A51" s="96">
        <v>2</v>
      </c>
      <c r="B51" s="97" t="s">
        <v>39</v>
      </c>
      <c r="C51" s="174" t="s">
        <v>31</v>
      </c>
      <c r="D51" s="244" t="str">
        <f>'Umsetzung StPO'!B9</f>
        <v>Mod 3 - Materiale Kultur</v>
      </c>
      <c r="E51" s="230">
        <f>'Umsetzung StPO'!L9</f>
        <v>2</v>
      </c>
      <c r="F51" s="230" t="s">
        <v>34</v>
      </c>
      <c r="G51" s="230">
        <v>1</v>
      </c>
      <c r="H51" s="230">
        <v>50</v>
      </c>
      <c r="I51" s="231">
        <f>E51*G51/H51</f>
        <v>0.04</v>
      </c>
      <c r="J51" s="175"/>
      <c r="K51" s="198"/>
      <c r="L51" s="173"/>
    </row>
    <row r="52" spans="1:12" ht="12.75">
      <c r="A52" s="96"/>
      <c r="B52" s="97" t="s">
        <v>40</v>
      </c>
      <c r="C52" s="177"/>
      <c r="D52" s="178"/>
      <c r="E52" s="230">
        <f>'Umsetzung StPO'!M9</f>
        <v>2</v>
      </c>
      <c r="F52" s="230" t="s">
        <v>33</v>
      </c>
      <c r="G52" s="230">
        <v>1</v>
      </c>
      <c r="H52" s="230">
        <v>20</v>
      </c>
      <c r="I52" s="231">
        <f>E52*G52/H52</f>
        <v>0.1</v>
      </c>
      <c r="J52" s="175"/>
      <c r="K52" s="198"/>
      <c r="L52" s="173"/>
    </row>
    <row r="53" spans="1:12" ht="12.75">
      <c r="A53" s="96"/>
      <c r="B53" s="97"/>
      <c r="C53" s="177"/>
      <c r="D53" s="178"/>
      <c r="E53" s="230"/>
      <c r="F53" s="230"/>
      <c r="G53" s="230"/>
      <c r="H53" s="230"/>
      <c r="I53" s="231"/>
      <c r="J53" s="175"/>
      <c r="K53" s="198"/>
      <c r="L53" s="173"/>
    </row>
    <row r="54" spans="1:12" ht="12.75">
      <c r="A54" s="96"/>
      <c r="B54" s="97"/>
      <c r="C54" s="177" t="s">
        <v>123</v>
      </c>
      <c r="D54" s="178" t="str">
        <f>'Umsetzung StPO'!B10</f>
        <v>Mod 4 - Kommunikation</v>
      </c>
      <c r="E54" s="230">
        <f>'Umsetzung StPO'!M10</f>
        <v>1</v>
      </c>
      <c r="F54" s="230" t="s">
        <v>33</v>
      </c>
      <c r="G54" s="230">
        <v>1</v>
      </c>
      <c r="H54" s="230">
        <v>20</v>
      </c>
      <c r="I54" s="231">
        <f>E54*G54/H54</f>
        <v>0.05</v>
      </c>
      <c r="J54" s="175"/>
      <c r="K54" s="198"/>
      <c r="L54" s="173"/>
    </row>
    <row r="55" spans="1:12" ht="12.75">
      <c r="A55" s="93"/>
      <c r="B55" s="94"/>
      <c r="C55" s="205"/>
      <c r="D55" s="206"/>
      <c r="E55" s="205"/>
      <c r="F55" s="205"/>
      <c r="G55" s="205"/>
      <c r="H55" s="205"/>
      <c r="I55" s="207"/>
      <c r="J55" s="208"/>
      <c r="K55" s="209"/>
      <c r="L55" s="210"/>
    </row>
    <row r="56" spans="1:12" ht="12.75">
      <c r="A56" s="96"/>
      <c r="B56" s="97"/>
      <c r="C56" s="174" t="s">
        <v>112</v>
      </c>
      <c r="D56" s="248" t="str">
        <f>'Umsetzung StPO'!B21</f>
        <v>Mod 9A - Medien der Kulturvermittlung</v>
      </c>
      <c r="E56" s="230">
        <f>'Umsetzung StPO'!M21*0.5</f>
        <v>2</v>
      </c>
      <c r="F56" s="230" t="s">
        <v>33</v>
      </c>
      <c r="G56" s="230">
        <v>1</v>
      </c>
      <c r="H56" s="230">
        <v>20</v>
      </c>
      <c r="I56" s="231">
        <f>E56*G56/H56</f>
        <v>0.1</v>
      </c>
      <c r="J56" s="175"/>
      <c r="K56" s="198"/>
      <c r="L56" s="173"/>
    </row>
    <row r="57" spans="1:12" ht="12.75">
      <c r="A57" s="96"/>
      <c r="B57" s="97"/>
      <c r="C57" s="245" t="s">
        <v>111</v>
      </c>
      <c r="D57" s="178"/>
      <c r="E57" s="174"/>
      <c r="F57" s="174"/>
      <c r="G57" s="174"/>
      <c r="H57" s="174"/>
      <c r="I57" s="179"/>
      <c r="J57" s="175"/>
      <c r="K57" s="198"/>
      <c r="L57" s="173"/>
    </row>
    <row r="58" spans="1:12" ht="36">
      <c r="A58" s="96"/>
      <c r="B58" s="97"/>
      <c r="C58" s="177" t="s">
        <v>123</v>
      </c>
      <c r="D58" s="178" t="str">
        <f>'Umsetzung StPO'!B23</f>
        <v>Mod 11A - Interdiziplinäres Forschungsprojekt 
zur Kulturphilosophie</v>
      </c>
      <c r="E58" s="230">
        <f>'Umsetzung StPO'!N23*0.5</f>
        <v>0.5</v>
      </c>
      <c r="F58" s="230" t="s">
        <v>35</v>
      </c>
      <c r="G58" s="230">
        <v>0.5</v>
      </c>
      <c r="H58" s="230">
        <v>15</v>
      </c>
      <c r="I58" s="231">
        <f>E58*G58/H58</f>
        <v>0.016666666666666666</v>
      </c>
      <c r="J58" s="175"/>
      <c r="K58" s="198"/>
      <c r="L58" s="173"/>
    </row>
    <row r="59" spans="1:12" ht="12.75">
      <c r="A59" s="96"/>
      <c r="B59" s="97"/>
      <c r="C59" s="174"/>
      <c r="D59" s="178"/>
      <c r="E59" s="174"/>
      <c r="F59" s="174"/>
      <c r="G59" s="174"/>
      <c r="H59" s="174"/>
      <c r="I59" s="179"/>
      <c r="J59" s="175"/>
      <c r="K59" s="198"/>
      <c r="L59" s="173"/>
    </row>
    <row r="60" spans="1:12" ht="12.75">
      <c r="A60" s="96"/>
      <c r="B60" s="97"/>
      <c r="C60" s="174"/>
      <c r="D60" s="178" t="str">
        <f>'Umsetzung StPO'!B24</f>
        <v>Mod 12A - Cultural Management</v>
      </c>
      <c r="E60" s="230">
        <f>'Umsetzung StPO'!L24*0.5</f>
        <v>1</v>
      </c>
      <c r="F60" s="230" t="s">
        <v>34</v>
      </c>
      <c r="G60" s="230">
        <v>1</v>
      </c>
      <c r="H60" s="230">
        <v>50</v>
      </c>
      <c r="I60" s="231">
        <f>E60*G60/H60</f>
        <v>0.02</v>
      </c>
      <c r="J60" s="175"/>
      <c r="K60" s="198"/>
      <c r="L60" s="173"/>
    </row>
    <row r="61" spans="1:12" ht="12.75">
      <c r="A61" s="96"/>
      <c r="B61" s="97"/>
      <c r="C61" s="174"/>
      <c r="D61" s="178"/>
      <c r="E61" s="230">
        <f>'Umsetzung StPO'!M24*0.5</f>
        <v>1</v>
      </c>
      <c r="F61" s="230" t="s">
        <v>33</v>
      </c>
      <c r="G61" s="230">
        <v>1</v>
      </c>
      <c r="H61" s="230">
        <v>20</v>
      </c>
      <c r="I61" s="231">
        <f>E61*G61/H61</f>
        <v>0.05</v>
      </c>
      <c r="J61" s="175"/>
      <c r="K61" s="198"/>
      <c r="L61" s="173"/>
    </row>
    <row r="62" spans="1:12" ht="12.75">
      <c r="A62" s="96"/>
      <c r="B62" s="97"/>
      <c r="C62" s="174"/>
      <c r="D62" s="178"/>
      <c r="E62" s="180"/>
      <c r="F62" s="180"/>
      <c r="G62" s="180"/>
      <c r="H62" s="180"/>
      <c r="I62" s="182"/>
      <c r="J62" s="175"/>
      <c r="K62" s="198"/>
      <c r="L62" s="173"/>
    </row>
    <row r="63" spans="1:12" ht="12.75">
      <c r="A63" s="256"/>
      <c r="B63" s="257"/>
      <c r="C63" s="177"/>
      <c r="D63" s="178" t="str">
        <f>'Umsetzung StPO'!B26</f>
        <v>Mod 14A - Masterarbeit</v>
      </c>
      <c r="E63" s="230">
        <f>'Umsetzung StPO'!O26*0.5</f>
        <v>0.5</v>
      </c>
      <c r="F63" s="230" t="s">
        <v>35</v>
      </c>
      <c r="G63" s="230">
        <v>0.5</v>
      </c>
      <c r="H63" s="230">
        <v>15</v>
      </c>
      <c r="I63" s="231">
        <f>E63*G63/H63</f>
        <v>0.016666666666666666</v>
      </c>
      <c r="J63" s="195"/>
      <c r="K63" s="258"/>
      <c r="L63" s="173"/>
    </row>
    <row r="64" spans="1:12" ht="12.75">
      <c r="A64" s="96"/>
      <c r="B64" s="97"/>
      <c r="C64" s="215"/>
      <c r="D64" s="196"/>
      <c r="E64" s="175"/>
      <c r="F64" s="175"/>
      <c r="G64" s="175"/>
      <c r="H64" s="175"/>
      <c r="I64" s="255"/>
      <c r="J64" s="175"/>
      <c r="K64" s="198"/>
      <c r="L64" s="173"/>
    </row>
    <row r="65" spans="1:12" ht="48">
      <c r="A65" s="96"/>
      <c r="B65" s="97"/>
      <c r="C65" s="178" t="s">
        <v>130</v>
      </c>
      <c r="D65" s="178" t="str">
        <f>'Umsetzung StPO'!B35</f>
        <v>Mod 11B - Interdiziplinäres Forschungsprojekt 
zur TA und TB (Technikbewertung, Technikfolgenabschätzung, etc.)</v>
      </c>
      <c r="E65" s="230">
        <f>'Umsetzung StPO'!N35*0.5</f>
        <v>0.5</v>
      </c>
      <c r="F65" s="230" t="s">
        <v>35</v>
      </c>
      <c r="G65" s="230">
        <v>0.5</v>
      </c>
      <c r="H65" s="230">
        <v>15</v>
      </c>
      <c r="I65" s="231">
        <f>E65*G65/H65</f>
        <v>0.016666666666666666</v>
      </c>
      <c r="J65" s="175"/>
      <c r="K65" s="198"/>
      <c r="L65" s="173"/>
    </row>
    <row r="66" spans="1:12" ht="12.75">
      <c r="A66" s="96"/>
      <c r="B66" s="97"/>
      <c r="C66" s="245"/>
      <c r="D66" s="178"/>
      <c r="E66" s="180"/>
      <c r="F66" s="180"/>
      <c r="G66" s="180"/>
      <c r="H66" s="180"/>
      <c r="I66" s="182"/>
      <c r="J66" s="175"/>
      <c r="K66" s="198"/>
      <c r="L66" s="173"/>
    </row>
    <row r="67" spans="1:12" ht="12.75">
      <c r="A67" s="96"/>
      <c r="B67" s="97"/>
      <c r="C67" s="245"/>
      <c r="D67" s="178" t="str">
        <f>'Umsetzung StPO'!B36</f>
        <v>Mod 12B - Cultural Management</v>
      </c>
      <c r="E67" s="230">
        <f>'Umsetzung StPO'!L36*0.5</f>
        <v>1</v>
      </c>
      <c r="F67" s="230" t="s">
        <v>34</v>
      </c>
      <c r="G67" s="230">
        <v>1</v>
      </c>
      <c r="H67" s="230">
        <v>50</v>
      </c>
      <c r="I67" s="231">
        <f>E67*G67/H67</f>
        <v>0.02</v>
      </c>
      <c r="J67" s="175"/>
      <c r="K67" s="198"/>
      <c r="L67" s="173"/>
    </row>
    <row r="68" spans="1:12" ht="12.75">
      <c r="A68" s="96"/>
      <c r="B68" s="97"/>
      <c r="C68" s="245"/>
      <c r="D68" s="178"/>
      <c r="E68" s="230">
        <f>'Umsetzung StPO'!M36*0.5</f>
        <v>1</v>
      </c>
      <c r="F68" s="230" t="s">
        <v>33</v>
      </c>
      <c r="G68" s="230">
        <v>1</v>
      </c>
      <c r="H68" s="230">
        <v>20</v>
      </c>
      <c r="I68" s="231">
        <f>E68*G68/H68</f>
        <v>0.05</v>
      </c>
      <c r="J68" s="175"/>
      <c r="K68" s="198"/>
      <c r="L68" s="173"/>
    </row>
    <row r="69" spans="1:12" ht="12.75">
      <c r="A69" s="96"/>
      <c r="B69" s="97"/>
      <c r="C69" s="245"/>
      <c r="D69" s="178"/>
      <c r="E69" s="180"/>
      <c r="F69" s="180"/>
      <c r="G69" s="180"/>
      <c r="H69" s="180"/>
      <c r="I69" s="182"/>
      <c r="J69" s="175"/>
      <c r="K69" s="198"/>
      <c r="L69" s="173"/>
    </row>
    <row r="70" spans="1:12" ht="12.75">
      <c r="A70" s="96"/>
      <c r="B70" s="97"/>
      <c r="C70" s="177" t="s">
        <v>123</v>
      </c>
      <c r="D70" s="178" t="str">
        <f>'Umsetzung StPO'!B38</f>
        <v>Mod 14B - Masterarbeit</v>
      </c>
      <c r="E70" s="230">
        <f>'Umsetzung StPO'!O38*0.5</f>
        <v>0.5</v>
      </c>
      <c r="F70" s="230" t="s">
        <v>35</v>
      </c>
      <c r="G70" s="230">
        <v>0.5</v>
      </c>
      <c r="H70" s="230">
        <v>15</v>
      </c>
      <c r="I70" s="231">
        <f>E70*G70/H70</f>
        <v>0.016666666666666666</v>
      </c>
      <c r="J70" s="175"/>
      <c r="K70" s="198"/>
      <c r="L70" s="173"/>
    </row>
    <row r="71" spans="1:12" ht="15" customHeight="1" thickBot="1">
      <c r="A71" s="98"/>
      <c r="B71" s="99"/>
      <c r="C71" s="180"/>
      <c r="D71" s="181"/>
      <c r="E71" s="180"/>
      <c r="F71" s="180"/>
      <c r="G71" s="180"/>
      <c r="H71" s="180"/>
      <c r="I71" s="182"/>
      <c r="J71" s="183"/>
      <c r="K71" s="211"/>
      <c r="L71" s="173"/>
    </row>
    <row r="72" spans="1:12" s="95" customFormat="1" ht="12.75">
      <c r="A72" s="107"/>
      <c r="B72" s="108" t="s">
        <v>36</v>
      </c>
      <c r="C72" s="121"/>
      <c r="D72" s="122"/>
      <c r="E72" s="121"/>
      <c r="F72" s="121"/>
      <c r="G72" s="121"/>
      <c r="H72" s="121"/>
      <c r="I72" s="123"/>
      <c r="J72" s="121"/>
      <c r="K72" s="124"/>
      <c r="L72" s="119"/>
    </row>
    <row r="73" spans="1:12" s="95" customFormat="1" ht="12.75">
      <c r="A73" s="109"/>
      <c r="B73" s="110" t="s">
        <v>39</v>
      </c>
      <c r="C73" s="191"/>
      <c r="D73" s="192"/>
      <c r="E73" s="191"/>
      <c r="F73" s="191"/>
      <c r="G73" s="191"/>
      <c r="H73" s="191"/>
      <c r="I73" s="193"/>
      <c r="J73" s="191"/>
      <c r="K73" s="194"/>
      <c r="L73" s="119"/>
    </row>
    <row r="74" spans="1:12" s="95" customFormat="1" ht="13.5" thickBot="1">
      <c r="A74" s="111"/>
      <c r="B74" s="112" t="s">
        <v>40</v>
      </c>
      <c r="C74" s="126"/>
      <c r="D74" s="127"/>
      <c r="E74" s="126">
        <f>SUM(E51:E71)</f>
        <v>13</v>
      </c>
      <c r="F74" s="126"/>
      <c r="G74" s="126"/>
      <c r="H74" s="126"/>
      <c r="I74" s="128">
        <f>SUM(I51:I71)</f>
        <v>0.4966666666666667</v>
      </c>
      <c r="J74" s="126">
        <v>25</v>
      </c>
      <c r="K74" s="129">
        <f>I74*J74</f>
        <v>12.416666666666668</v>
      </c>
      <c r="L74" s="119"/>
    </row>
    <row r="75" spans="1:12" ht="12.75">
      <c r="A75" s="102"/>
      <c r="B75" s="103"/>
      <c r="C75" s="186"/>
      <c r="D75" s="187"/>
      <c r="E75" s="186"/>
      <c r="F75" s="186"/>
      <c r="G75" s="186"/>
      <c r="H75" s="186"/>
      <c r="I75" s="188"/>
      <c r="J75" s="189"/>
      <c r="K75" s="190"/>
      <c r="L75" s="173"/>
    </row>
    <row r="76" spans="1:12" ht="36">
      <c r="A76" s="96">
        <v>3</v>
      </c>
      <c r="B76" s="234" t="s">
        <v>115</v>
      </c>
      <c r="C76" s="178" t="s">
        <v>126</v>
      </c>
      <c r="D76" s="178" t="str">
        <f>'Umsetzung StPO'!B20</f>
        <v>Mod 8A - Philosophische Anthropologie</v>
      </c>
      <c r="E76" s="230">
        <f>'Umsetzung StPO'!Q20*0.5</f>
        <v>0.5</v>
      </c>
      <c r="F76" s="230" t="s">
        <v>33</v>
      </c>
      <c r="G76" s="230">
        <v>1</v>
      </c>
      <c r="H76" s="230">
        <v>20</v>
      </c>
      <c r="I76" s="231">
        <f>E76*G76/H76</f>
        <v>0.025</v>
      </c>
      <c r="J76" s="175"/>
      <c r="K76" s="176"/>
      <c r="L76" s="173"/>
    </row>
    <row r="77" spans="1:12" ht="13.5" thickBot="1">
      <c r="A77" s="98"/>
      <c r="B77" s="99"/>
      <c r="C77" s="174"/>
      <c r="D77" s="178"/>
      <c r="E77" s="174"/>
      <c r="F77" s="174"/>
      <c r="G77" s="174"/>
      <c r="H77" s="174"/>
      <c r="I77" s="179"/>
      <c r="J77" s="183"/>
      <c r="K77" s="184"/>
      <c r="L77" s="173"/>
    </row>
    <row r="78" spans="1:12" s="95" customFormat="1" ht="12.75">
      <c r="A78" s="113"/>
      <c r="B78" s="108" t="s">
        <v>108</v>
      </c>
      <c r="C78" s="121"/>
      <c r="D78" s="122"/>
      <c r="E78" s="121"/>
      <c r="F78" s="121"/>
      <c r="G78" s="121"/>
      <c r="H78" s="121"/>
      <c r="I78" s="123"/>
      <c r="J78" s="121"/>
      <c r="K78" s="124"/>
      <c r="L78" s="119"/>
    </row>
    <row r="79" spans="1:12" s="95" customFormat="1" ht="12.75">
      <c r="A79" s="114"/>
      <c r="B79" s="110" t="s">
        <v>109</v>
      </c>
      <c r="C79" s="191"/>
      <c r="D79" s="192"/>
      <c r="E79" s="191"/>
      <c r="F79" s="191"/>
      <c r="G79" s="191"/>
      <c r="H79" s="191"/>
      <c r="I79" s="193"/>
      <c r="J79" s="191"/>
      <c r="K79" s="194"/>
      <c r="L79" s="119"/>
    </row>
    <row r="80" spans="1:12" s="95" customFormat="1" ht="13.5" thickBot="1">
      <c r="A80" s="115"/>
      <c r="B80" s="112" t="s">
        <v>47</v>
      </c>
      <c r="C80" s="126"/>
      <c r="D80" s="127"/>
      <c r="E80" s="126">
        <f>SUM(E75:E77)</f>
        <v>0.5</v>
      </c>
      <c r="F80" s="126"/>
      <c r="G80" s="126"/>
      <c r="H80" s="126"/>
      <c r="I80" s="128">
        <f>SUM(I75:I77)</f>
        <v>0.025</v>
      </c>
      <c r="J80" s="126">
        <v>25</v>
      </c>
      <c r="K80" s="129">
        <f>I80*J80</f>
        <v>0.625</v>
      </c>
      <c r="L80" s="119"/>
    </row>
    <row r="81" spans="1:12" ht="12.75">
      <c r="A81" s="102"/>
      <c r="B81" s="103"/>
      <c r="C81" s="216"/>
      <c r="D81" s="187"/>
      <c r="E81" s="186"/>
      <c r="F81" s="186"/>
      <c r="G81" s="186"/>
      <c r="H81" s="186"/>
      <c r="I81" s="188"/>
      <c r="J81" s="189"/>
      <c r="K81" s="217"/>
      <c r="L81" s="173"/>
    </row>
    <row r="82" spans="1:12" ht="12.75">
      <c r="A82" s="96">
        <v>4</v>
      </c>
      <c r="B82" s="97" t="s">
        <v>43</v>
      </c>
      <c r="C82" s="218" t="s">
        <v>122</v>
      </c>
      <c r="D82" s="178" t="str">
        <f>'Umsetzung StPO'!B10</f>
        <v>Mod 4 - Kommunikation</v>
      </c>
      <c r="E82" s="230">
        <f>'Umsetzung StPO'!T10</f>
        <v>2</v>
      </c>
      <c r="F82" s="230" t="s">
        <v>34</v>
      </c>
      <c r="G82" s="230">
        <v>1</v>
      </c>
      <c r="H82" s="230">
        <v>50</v>
      </c>
      <c r="I82" s="231">
        <f>E82*G82/H82</f>
        <v>0.04</v>
      </c>
      <c r="J82" s="175"/>
      <c r="K82" s="198"/>
      <c r="L82" s="173"/>
    </row>
    <row r="83" spans="1:12" ht="12.75">
      <c r="A83" s="96"/>
      <c r="B83" s="97" t="s">
        <v>32</v>
      </c>
      <c r="C83" s="219"/>
      <c r="D83" s="178"/>
      <c r="E83" s="230"/>
      <c r="F83" s="230"/>
      <c r="G83" s="230"/>
      <c r="H83" s="230"/>
      <c r="I83" s="231"/>
      <c r="J83" s="175"/>
      <c r="K83" s="198"/>
      <c r="L83" s="173"/>
    </row>
    <row r="84" spans="1:12" ht="13.5" thickBot="1">
      <c r="A84" s="96"/>
      <c r="B84" s="97"/>
      <c r="C84" s="177"/>
      <c r="D84" s="178"/>
      <c r="E84" s="174"/>
      <c r="F84" s="174"/>
      <c r="G84" s="174"/>
      <c r="H84" s="174"/>
      <c r="I84" s="179"/>
      <c r="J84" s="175"/>
      <c r="K84" s="198"/>
      <c r="L84" s="173"/>
    </row>
    <row r="85" spans="1:12" s="95" customFormat="1" ht="12.75">
      <c r="A85" s="113"/>
      <c r="B85" s="108" t="s">
        <v>36</v>
      </c>
      <c r="C85" s="121"/>
      <c r="D85" s="122"/>
      <c r="E85" s="121"/>
      <c r="F85" s="121"/>
      <c r="G85" s="121"/>
      <c r="H85" s="121"/>
      <c r="I85" s="123"/>
      <c r="J85" s="121"/>
      <c r="K85" s="124"/>
      <c r="L85" s="119"/>
    </row>
    <row r="86" spans="1:12" s="95" customFormat="1" ht="13.5" thickBot="1">
      <c r="A86" s="115"/>
      <c r="B86" s="112" t="s">
        <v>44</v>
      </c>
      <c r="C86" s="126"/>
      <c r="D86" s="127"/>
      <c r="E86" s="126">
        <f>SUM(E82:E84)</f>
        <v>2</v>
      </c>
      <c r="F86" s="126"/>
      <c r="G86" s="126"/>
      <c r="H86" s="126"/>
      <c r="I86" s="126">
        <f>SUM(I82:I84)</f>
        <v>0.04</v>
      </c>
      <c r="J86" s="126">
        <v>25</v>
      </c>
      <c r="K86" s="129">
        <f>I86*J86</f>
        <v>1</v>
      </c>
      <c r="L86" s="119"/>
    </row>
    <row r="87" spans="1:12" ht="12.75">
      <c r="A87" s="102"/>
      <c r="B87" s="103"/>
      <c r="C87" s="216"/>
      <c r="D87" s="187"/>
      <c r="E87" s="186"/>
      <c r="F87" s="186"/>
      <c r="G87" s="186"/>
      <c r="H87" s="186"/>
      <c r="I87" s="188"/>
      <c r="J87" s="189"/>
      <c r="K87" s="217"/>
      <c r="L87" s="173"/>
    </row>
    <row r="88" spans="1:12" ht="24">
      <c r="A88" s="96">
        <v>5</v>
      </c>
      <c r="B88" s="234" t="s">
        <v>117</v>
      </c>
      <c r="C88" s="178" t="s">
        <v>116</v>
      </c>
      <c r="D88" s="178" t="str">
        <f>'Umsetzung StPO'!B22</f>
        <v>Mod 10A - Angewandte Medienwissenschaften</v>
      </c>
      <c r="E88" s="230">
        <f>'Umsetzung StPO'!X22*0.5</f>
        <v>1</v>
      </c>
      <c r="F88" s="230" t="s">
        <v>34</v>
      </c>
      <c r="G88" s="230">
        <v>1</v>
      </c>
      <c r="H88" s="230">
        <v>50</v>
      </c>
      <c r="I88" s="231">
        <f>E88*G88/H88</f>
        <v>0.02</v>
      </c>
      <c r="J88" s="175"/>
      <c r="K88" s="198"/>
      <c r="L88" s="173"/>
    </row>
    <row r="89" spans="1:12" ht="12.75">
      <c r="A89" s="96"/>
      <c r="B89" s="97"/>
      <c r="C89" s="219"/>
      <c r="D89" s="178"/>
      <c r="E89" s="230">
        <f>'Umsetzung StPO'!Y22*0.5</f>
        <v>1</v>
      </c>
      <c r="F89" s="230" t="s">
        <v>33</v>
      </c>
      <c r="G89" s="230">
        <v>1</v>
      </c>
      <c r="H89" s="230">
        <v>20</v>
      </c>
      <c r="I89" s="231">
        <f>E89*G89/H89</f>
        <v>0.05</v>
      </c>
      <c r="J89" s="175"/>
      <c r="K89" s="198"/>
      <c r="L89" s="173"/>
    </row>
    <row r="90" spans="1:12" ht="13.5" thickBot="1">
      <c r="A90" s="96"/>
      <c r="B90" s="97"/>
      <c r="C90" s="177"/>
      <c r="D90" s="178"/>
      <c r="E90" s="174"/>
      <c r="F90" s="174"/>
      <c r="G90" s="174"/>
      <c r="H90" s="174"/>
      <c r="I90" s="179"/>
      <c r="J90" s="175"/>
      <c r="K90" s="198"/>
      <c r="L90" s="173"/>
    </row>
    <row r="91" spans="1:11" s="119" customFormat="1" ht="12.75">
      <c r="A91" s="120"/>
      <c r="B91" s="121" t="s">
        <v>36</v>
      </c>
      <c r="C91" s="121"/>
      <c r="D91" s="122"/>
      <c r="E91" s="121"/>
      <c r="F91" s="121"/>
      <c r="G91" s="121"/>
      <c r="H91" s="121"/>
      <c r="I91" s="123"/>
      <c r="J91" s="121"/>
      <c r="K91" s="124"/>
    </row>
    <row r="92" spans="1:11" s="119" customFormat="1" ht="13.5" thickBot="1">
      <c r="A92" s="125"/>
      <c r="B92" s="126" t="s">
        <v>48</v>
      </c>
      <c r="C92" s="126"/>
      <c r="D92" s="127"/>
      <c r="E92" s="126">
        <f>SUM(E87:E90)</f>
        <v>2</v>
      </c>
      <c r="F92" s="126"/>
      <c r="G92" s="126"/>
      <c r="H92" s="126"/>
      <c r="I92" s="128">
        <f>SUM(I87:I90)</f>
        <v>0.07</v>
      </c>
      <c r="J92" s="126">
        <v>25</v>
      </c>
      <c r="K92" s="129">
        <f>I92*J92</f>
        <v>1.7500000000000002</v>
      </c>
    </row>
    <row r="93" spans="1:12" ht="12.75" customHeight="1">
      <c r="A93" s="105"/>
      <c r="B93" s="106"/>
      <c r="C93" s="212"/>
      <c r="D93" s="187"/>
      <c r="E93" s="212"/>
      <c r="F93" s="204"/>
      <c r="G93" s="212"/>
      <c r="H93" s="212"/>
      <c r="I93" s="212"/>
      <c r="J93" s="213"/>
      <c r="K93" s="214"/>
      <c r="L93" s="173"/>
    </row>
    <row r="94" spans="1:12" ht="36">
      <c r="A94" s="96">
        <v>6</v>
      </c>
      <c r="B94" s="234" t="s">
        <v>118</v>
      </c>
      <c r="C94" s="178" t="s">
        <v>124</v>
      </c>
      <c r="D94" s="244" t="str">
        <f>'Umsetzung StPO'!B20</f>
        <v>Mod 8A - Philosophische Anthropologie</v>
      </c>
      <c r="E94" s="230">
        <f>'Umsetzung StPO'!AB20*0.5</f>
        <v>1</v>
      </c>
      <c r="F94" s="230" t="s">
        <v>34</v>
      </c>
      <c r="G94" s="230">
        <v>1</v>
      </c>
      <c r="H94" s="230">
        <v>50</v>
      </c>
      <c r="I94" s="231">
        <f>E94*G94/H94</f>
        <v>0.02</v>
      </c>
      <c r="J94" s="175"/>
      <c r="K94" s="198"/>
      <c r="L94" s="173"/>
    </row>
    <row r="95" spans="1:12" ht="13.5" thickBot="1">
      <c r="A95" s="98"/>
      <c r="B95" s="99"/>
      <c r="C95" s="180"/>
      <c r="D95" s="181"/>
      <c r="E95" s="180"/>
      <c r="F95" s="180"/>
      <c r="G95" s="180"/>
      <c r="H95" s="180"/>
      <c r="I95" s="182"/>
      <c r="J95" s="183"/>
      <c r="K95" s="211"/>
      <c r="L95" s="173"/>
    </row>
    <row r="96" spans="1:12" s="95" customFormat="1" ht="12.75">
      <c r="A96" s="107"/>
      <c r="B96" s="108" t="s">
        <v>36</v>
      </c>
      <c r="C96" s="121"/>
      <c r="D96" s="122"/>
      <c r="E96" s="121"/>
      <c r="F96" s="121"/>
      <c r="G96" s="121"/>
      <c r="H96" s="121"/>
      <c r="I96" s="123"/>
      <c r="J96" s="121"/>
      <c r="K96" s="124"/>
      <c r="L96" s="119"/>
    </row>
    <row r="97" spans="1:12" s="95" customFormat="1" ht="12.75">
      <c r="A97" s="109"/>
      <c r="B97" s="110" t="s">
        <v>41</v>
      </c>
      <c r="C97" s="191"/>
      <c r="D97" s="192"/>
      <c r="E97" s="191"/>
      <c r="F97" s="191"/>
      <c r="G97" s="191"/>
      <c r="H97" s="191"/>
      <c r="I97" s="193"/>
      <c r="J97" s="191"/>
      <c r="K97" s="194"/>
      <c r="L97" s="119"/>
    </row>
    <row r="98" spans="1:12" s="95" customFormat="1" ht="13.5" thickBot="1">
      <c r="A98" s="111"/>
      <c r="B98" s="112" t="s">
        <v>42</v>
      </c>
      <c r="C98" s="126"/>
      <c r="D98" s="127"/>
      <c r="E98" s="126">
        <f>SUM(E93:E95)</f>
        <v>1</v>
      </c>
      <c r="F98" s="126"/>
      <c r="G98" s="126"/>
      <c r="H98" s="126"/>
      <c r="I98" s="128">
        <f>SUM(I93:I95)</f>
        <v>0.02</v>
      </c>
      <c r="J98" s="126">
        <v>25</v>
      </c>
      <c r="K98" s="129">
        <f>I98*J98</f>
        <v>0.5</v>
      </c>
      <c r="L98" s="119"/>
    </row>
    <row r="99" spans="1:12" ht="12.75">
      <c r="A99" s="100"/>
      <c r="B99" s="101"/>
      <c r="C99" s="220"/>
      <c r="D99" s="187"/>
      <c r="E99" s="186"/>
      <c r="F99" s="186"/>
      <c r="G99" s="186"/>
      <c r="H99" s="186"/>
      <c r="I99" s="188"/>
      <c r="J99" s="189"/>
      <c r="K99" s="221"/>
      <c r="L99" s="173"/>
    </row>
    <row r="100" spans="1:12" ht="12.75">
      <c r="A100" s="96">
        <v>7</v>
      </c>
      <c r="B100" s="97" t="s">
        <v>45</v>
      </c>
      <c r="C100" s="218" t="s">
        <v>128</v>
      </c>
      <c r="D100" s="196" t="str">
        <f>'Umsetzung StPO'!B10</f>
        <v>Mod 4 - Kommunikation</v>
      </c>
      <c r="E100" s="195">
        <f>'Umsetzung StPO'!AG10</f>
        <v>1</v>
      </c>
      <c r="F100" s="230" t="s">
        <v>33</v>
      </c>
      <c r="G100" s="230">
        <v>1</v>
      </c>
      <c r="H100" s="230">
        <v>20</v>
      </c>
      <c r="I100" s="231">
        <f>E100*G100/H100</f>
        <v>0.05</v>
      </c>
      <c r="J100" s="175"/>
      <c r="K100" s="222"/>
      <c r="L100" s="173"/>
    </row>
    <row r="101" spans="1:12" ht="12.75">
      <c r="A101" s="136"/>
      <c r="B101" s="104"/>
      <c r="C101" s="249"/>
      <c r="D101" s="196"/>
      <c r="E101" s="195"/>
      <c r="F101" s="195"/>
      <c r="G101" s="195"/>
      <c r="H101" s="195"/>
      <c r="I101" s="197"/>
      <c r="J101" s="175"/>
      <c r="K101" s="222"/>
      <c r="L101" s="173"/>
    </row>
    <row r="102" spans="1:12" ht="36">
      <c r="A102" s="96"/>
      <c r="B102" s="97"/>
      <c r="C102" s="178" t="s">
        <v>129</v>
      </c>
      <c r="D102" s="178" t="str">
        <f>'Umsetzung StPO'!B33</f>
        <v>Mod 9B - Technisches Wissen 
als besondere Wissensform</v>
      </c>
      <c r="E102" s="230">
        <f>'Umsetzung StPO'!AF33*0.5</f>
        <v>0.5</v>
      </c>
      <c r="F102" s="230" t="s">
        <v>34</v>
      </c>
      <c r="G102" s="230">
        <v>1</v>
      </c>
      <c r="H102" s="230">
        <v>50</v>
      </c>
      <c r="I102" s="231">
        <f>E102*G102/H102</f>
        <v>0.01</v>
      </c>
      <c r="J102" s="175"/>
      <c r="K102" s="222"/>
      <c r="L102" s="173"/>
    </row>
    <row r="103" spans="1:12" ht="12.75">
      <c r="A103" s="96"/>
      <c r="B103" s="97"/>
      <c r="C103" s="219"/>
      <c r="D103" s="178"/>
      <c r="E103" s="230">
        <f>'Umsetzung StPO'!AG33*0.5</f>
        <v>0.5</v>
      </c>
      <c r="F103" s="230" t="s">
        <v>33</v>
      </c>
      <c r="G103" s="230">
        <v>1</v>
      </c>
      <c r="H103" s="230">
        <v>20</v>
      </c>
      <c r="I103" s="231">
        <f>E103*G103/H103</f>
        <v>0.025</v>
      </c>
      <c r="J103" s="175"/>
      <c r="K103" s="222"/>
      <c r="L103" s="173"/>
    </row>
    <row r="104" spans="1:12" ht="13.5" thickBot="1">
      <c r="A104" s="96"/>
      <c r="B104" s="97"/>
      <c r="C104" s="177"/>
      <c r="D104" s="178"/>
      <c r="E104" s="174"/>
      <c r="F104" s="174"/>
      <c r="G104" s="174"/>
      <c r="H104" s="174"/>
      <c r="I104" s="179"/>
      <c r="J104" s="175"/>
      <c r="K104" s="198"/>
      <c r="L104" s="173"/>
    </row>
    <row r="105" spans="1:11" s="95" customFormat="1" ht="13.5" thickBot="1">
      <c r="A105" s="116"/>
      <c r="B105" s="117" t="s">
        <v>45</v>
      </c>
      <c r="C105" s="117"/>
      <c r="D105" s="117"/>
      <c r="E105" s="117">
        <f>SUM(E99:E104)</f>
        <v>2</v>
      </c>
      <c r="F105" s="117"/>
      <c r="G105" s="117"/>
      <c r="H105" s="117"/>
      <c r="I105" s="117">
        <f>SUM(I99:I104)</f>
        <v>0.085</v>
      </c>
      <c r="J105" s="117">
        <v>25</v>
      </c>
      <c r="K105" s="118">
        <f>I105*J105</f>
        <v>2.125</v>
      </c>
    </row>
    <row r="106" spans="1:11" s="7" customFormat="1" ht="28.5" customHeight="1" thickBot="1">
      <c r="A106" s="250"/>
      <c r="B106" s="251" t="s">
        <v>46</v>
      </c>
      <c r="C106" s="251"/>
      <c r="D106" s="251"/>
      <c r="E106" s="251">
        <f>SUM(E49,E74,E80,E86,E92,E98,E105)</f>
        <v>48</v>
      </c>
      <c r="F106" s="251"/>
      <c r="G106" s="251"/>
      <c r="H106" s="251"/>
      <c r="I106" s="254">
        <f>SUM(I49,I74,I80,I86,I92,I98,I105)</f>
        <v>1.7033333333333338</v>
      </c>
      <c r="J106" s="251">
        <v>25</v>
      </c>
      <c r="K106" s="252">
        <f>I106*J106</f>
        <v>42.58333333333334</v>
      </c>
    </row>
    <row r="107" ht="12.75">
      <c r="I107" s="92"/>
    </row>
    <row r="108" ht="12.75">
      <c r="I108" s="92"/>
    </row>
    <row r="109" ht="12.75">
      <c r="I109" s="92"/>
    </row>
    <row r="110" ht="12.75">
      <c r="I110" s="92"/>
    </row>
    <row r="111" ht="12.75">
      <c r="I111" s="92"/>
    </row>
    <row r="112" ht="12.75">
      <c r="I112" s="92"/>
    </row>
    <row r="113" ht="12.75">
      <c r="I113" s="92"/>
    </row>
    <row r="114" ht="12.75">
      <c r="I114" s="92"/>
    </row>
    <row r="115" ht="12.75">
      <c r="I115" s="92"/>
    </row>
    <row r="116" ht="12.75">
      <c r="I116" s="92"/>
    </row>
    <row r="117" ht="12.75">
      <c r="I117" s="92"/>
    </row>
    <row r="118" ht="12.75">
      <c r="I118" s="92"/>
    </row>
    <row r="119" ht="12.75">
      <c r="I119" s="92"/>
    </row>
    <row r="120" ht="12.75">
      <c r="I120" s="92"/>
    </row>
    <row r="121" ht="12.75">
      <c r="I121" s="92"/>
    </row>
    <row r="122" ht="12.75">
      <c r="I122" s="92"/>
    </row>
    <row r="123" ht="12.75">
      <c r="I123" s="92"/>
    </row>
    <row r="124" ht="12.75">
      <c r="I124" s="92"/>
    </row>
    <row r="125" ht="12.75">
      <c r="I125" s="92"/>
    </row>
    <row r="126" ht="12.75">
      <c r="I126" s="92"/>
    </row>
    <row r="127" ht="12.75">
      <c r="I127" s="92"/>
    </row>
    <row r="128" ht="12.75">
      <c r="I128" s="92"/>
    </row>
    <row r="129" ht="12.75">
      <c r="I129" s="92"/>
    </row>
    <row r="130" ht="12.75">
      <c r="I130" s="92"/>
    </row>
    <row r="131" ht="12.75">
      <c r="I131" s="92"/>
    </row>
    <row r="132" ht="12.75">
      <c r="I132" s="92"/>
    </row>
    <row r="133" ht="12.75">
      <c r="I133" s="92"/>
    </row>
    <row r="134" ht="12.75">
      <c r="I134" s="92"/>
    </row>
    <row r="135" ht="12.75">
      <c r="I135" s="92"/>
    </row>
    <row r="136" ht="12.75">
      <c r="I136" s="92"/>
    </row>
    <row r="137" ht="12.75">
      <c r="I137" s="92"/>
    </row>
    <row r="138" ht="12.75">
      <c r="I138" s="92"/>
    </row>
    <row r="139" ht="12.75">
      <c r="I139" s="92"/>
    </row>
    <row r="140" ht="12.75">
      <c r="I140" s="92"/>
    </row>
    <row r="141" ht="12.75">
      <c r="I141" s="92"/>
    </row>
    <row r="142" ht="12.75">
      <c r="I142" s="92"/>
    </row>
    <row r="143" ht="12.75">
      <c r="I143" s="92"/>
    </row>
    <row r="144" ht="12.75">
      <c r="I144" s="92"/>
    </row>
    <row r="145" ht="12.75">
      <c r="I145" s="92"/>
    </row>
    <row r="146" ht="12.75">
      <c r="I146" s="92"/>
    </row>
    <row r="147" ht="12.75">
      <c r="I147" s="92"/>
    </row>
    <row r="148" ht="12.75">
      <c r="I148" s="92"/>
    </row>
    <row r="149" ht="12.75">
      <c r="I149" s="92"/>
    </row>
    <row r="150" ht="12.75">
      <c r="I150" s="92"/>
    </row>
    <row r="151" ht="12.75">
      <c r="I151" s="92"/>
    </row>
    <row r="152" ht="12.75">
      <c r="I152" s="92"/>
    </row>
    <row r="153" ht="12.75">
      <c r="I153" s="92"/>
    </row>
    <row r="154" ht="12.75">
      <c r="I154" s="92"/>
    </row>
  </sheetData>
  <sheetProtection/>
  <mergeCells count="2">
    <mergeCell ref="A3:K3"/>
    <mergeCell ref="A4:K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0" r:id="rId1"/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4">
      <selection activeCell="C51" sqref="C51"/>
    </sheetView>
  </sheetViews>
  <sheetFormatPr defaultColWidth="11.421875" defaultRowHeight="12.75"/>
  <cols>
    <col min="1" max="1" width="19.28125" style="0" customWidth="1"/>
    <col min="2" max="2" width="14.140625" style="0" customWidth="1"/>
    <col min="3" max="3" width="10.8515625" style="0" customWidth="1"/>
    <col min="6" max="6" width="7.140625" style="0" customWidth="1"/>
  </cols>
  <sheetData>
    <row r="1" spans="1:7" ht="12.75">
      <c r="A1" s="139" t="s">
        <v>17</v>
      </c>
      <c r="B1" s="140"/>
      <c r="C1" s="140"/>
      <c r="D1" s="140"/>
      <c r="E1" s="140"/>
      <c r="F1" s="140"/>
      <c r="G1" s="141"/>
    </row>
    <row r="2" spans="1:7" ht="13.5" thickBot="1">
      <c r="A2" s="142" t="s">
        <v>74</v>
      </c>
      <c r="B2" s="143"/>
      <c r="C2" s="143"/>
      <c r="D2" s="143"/>
      <c r="E2" s="143"/>
      <c r="F2" s="143"/>
      <c r="G2" s="144">
        <v>39417</v>
      </c>
    </row>
    <row r="3" spans="1:7" ht="12.75">
      <c r="A3" s="259"/>
      <c r="B3" s="260"/>
      <c r="C3" s="260"/>
      <c r="D3" s="260"/>
      <c r="E3" s="260"/>
      <c r="F3" s="260"/>
      <c r="G3" s="261"/>
    </row>
    <row r="4" spans="1:7" ht="12.75">
      <c r="A4" s="262" t="s">
        <v>121</v>
      </c>
      <c r="B4" s="263"/>
      <c r="C4" s="263"/>
      <c r="D4" s="263"/>
      <c r="E4" s="263"/>
      <c r="F4" s="263"/>
      <c r="G4" s="264"/>
    </row>
    <row r="5" spans="1:7" ht="13.5" thickBot="1">
      <c r="A5" s="306" t="s">
        <v>120</v>
      </c>
      <c r="B5" s="307"/>
      <c r="C5" s="307"/>
      <c r="D5" s="307"/>
      <c r="E5" s="307"/>
      <c r="F5" s="307"/>
      <c r="G5" s="308"/>
    </row>
    <row r="6" spans="1:7" ht="12.75">
      <c r="A6" s="259"/>
      <c r="B6" s="260"/>
      <c r="C6" s="260"/>
      <c r="D6" s="260"/>
      <c r="E6" s="260"/>
      <c r="F6" s="260"/>
      <c r="G6" s="261"/>
    </row>
    <row r="7" spans="1:7" ht="12.75">
      <c r="A7" s="265" t="s">
        <v>49</v>
      </c>
      <c r="B7" s="266" t="s">
        <v>50</v>
      </c>
      <c r="C7" s="266"/>
      <c r="D7" s="266"/>
      <c r="E7" s="266"/>
      <c r="F7" s="266"/>
      <c r="G7" s="267"/>
    </row>
    <row r="8" spans="1:7" ht="12.75">
      <c r="A8" s="265"/>
      <c r="B8" s="266"/>
      <c r="C8" s="266"/>
      <c r="D8" s="266"/>
      <c r="E8" s="266"/>
      <c r="F8" s="266"/>
      <c r="G8" s="267"/>
    </row>
    <row r="9" spans="1:7" ht="12.75">
      <c r="A9" s="265"/>
      <c r="B9" s="266"/>
      <c r="C9" s="266"/>
      <c r="D9" s="266"/>
      <c r="E9" s="266"/>
      <c r="F9" s="266"/>
      <c r="G9" s="267"/>
    </row>
    <row r="10" spans="1:7" ht="12.75">
      <c r="A10" s="265"/>
      <c r="B10" s="266"/>
      <c r="C10" s="266"/>
      <c r="D10" s="266"/>
      <c r="E10" s="266"/>
      <c r="F10" s="266"/>
      <c r="G10" s="267"/>
    </row>
    <row r="11" spans="1:7" ht="12.75">
      <c r="A11" s="265" t="s">
        <v>51</v>
      </c>
      <c r="B11" s="266">
        <f>'Ausführliche CW-Darstellung'!E106</f>
        <v>48</v>
      </c>
      <c r="C11" s="266" t="s">
        <v>119</v>
      </c>
      <c r="D11" s="266">
        <f>'Ausführliche CW-Darstellung'!E8+'Ausführliche CW-Darstellung'!E11+'Ausführliche CW-Darstellung'!E14+'Ausführliche CW-Darstellung'!E17+'Ausführliche CW-Darstellung'!E20+'Ausführliche CW-Darstellung'!E28+'Ausführliche CW-Darstellung'!E31+'Ausführliche CW-Darstellung'!E34+'Ausführliche CW-Darstellung'!E37+'Ausführliche CW-Darstellung'!E40+'Ausführliche CW-Darstellung'!E51+'Ausführliche CW-Darstellung'!E60+'Ausführliche CW-Darstellung'!E67+'Ausführliche CW-Darstellung'!E82+'Ausführliche CW-Darstellung'!E88+'Ausführliche CW-Darstellung'!E94+'Ausführliche CW-Darstellung'!E102</f>
        <v>21</v>
      </c>
      <c r="E11" s="268" t="s">
        <v>20</v>
      </c>
      <c r="F11" s="266" t="s">
        <v>52</v>
      </c>
      <c r="G11" s="267"/>
    </row>
    <row r="12" spans="1:7" ht="12.75">
      <c r="A12" s="265"/>
      <c r="B12" s="266"/>
      <c r="C12" s="266"/>
      <c r="D12" s="266">
        <f>'Ausführliche CW-Darstellung'!E9+'Ausführliche CW-Darstellung'!E12+'Ausführliche CW-Darstellung'!E15+'Ausführliche CW-Darstellung'!E18+'Ausführliche CW-Darstellung'!E21+'Ausführliche CW-Darstellung'!E23+'Ausführliche CW-Darstellung'!E29+'Ausführliche CW-Darstellung'!E32+'Ausführliche CW-Darstellung'!E35+'Ausführliche CW-Darstellung'!E38+'Ausführliche CW-Darstellung'!E41+'Ausführliche CW-Darstellung'!E52+'Ausführliche CW-Darstellung'!E54+'Ausführliche CW-Darstellung'!E56+'Ausführliche CW-Darstellung'!E61+'Ausführliche CW-Darstellung'!E68+'Ausführliche CW-Darstellung'!E76+'Ausführliche CW-Darstellung'!E89+'Ausführliche CW-Darstellung'!E100+'Ausführliche CW-Darstellung'!E103</f>
        <v>23</v>
      </c>
      <c r="E12" s="269" t="s">
        <v>20</v>
      </c>
      <c r="F12" s="266" t="s">
        <v>53</v>
      </c>
      <c r="G12" s="267"/>
    </row>
    <row r="13" spans="1:7" ht="12.75">
      <c r="A13" s="265"/>
      <c r="B13" s="266"/>
      <c r="C13" s="266"/>
      <c r="D13" s="266">
        <f>'Ausführliche CW-Darstellung'!E25+'Ausführliche CW-Darstellung'!E43+'Ausführliche CW-Darstellung'!E58+'Ausführliche CW-Darstellung'!E65</f>
        <v>2</v>
      </c>
      <c r="E13" s="269" t="s">
        <v>20</v>
      </c>
      <c r="F13" s="266" t="s">
        <v>9</v>
      </c>
      <c r="G13" s="267"/>
    </row>
    <row r="14" spans="1:7" ht="12.75">
      <c r="A14" s="265"/>
      <c r="B14" s="266"/>
      <c r="C14" s="266"/>
      <c r="D14" s="268">
        <f>'Ausführliche CW-Darstellung'!E26+'Ausführliche CW-Darstellung'!E44+'Ausführliche CW-Darstellung'!E63+'Ausführliche CW-Darstellung'!E70</f>
        <v>2</v>
      </c>
      <c r="E14" s="269" t="s">
        <v>20</v>
      </c>
      <c r="F14" s="268" t="s">
        <v>3</v>
      </c>
      <c r="G14" s="267"/>
    </row>
    <row r="15" spans="1:7" ht="12.75">
      <c r="A15" s="265"/>
      <c r="B15" s="266"/>
      <c r="C15" s="266"/>
      <c r="D15" s="266"/>
      <c r="E15" s="266"/>
      <c r="F15" s="266"/>
      <c r="G15" s="267"/>
    </row>
    <row r="16" spans="1:7" ht="12.75">
      <c r="A16" s="265"/>
      <c r="B16" s="266"/>
      <c r="C16" s="266"/>
      <c r="D16" s="266"/>
      <c r="E16" s="266"/>
      <c r="F16" s="266"/>
      <c r="G16" s="267"/>
    </row>
    <row r="17" spans="1:7" ht="12.75">
      <c r="A17" s="265"/>
      <c r="B17" s="266"/>
      <c r="C17" s="266"/>
      <c r="D17" s="266"/>
      <c r="E17" s="266"/>
      <c r="F17" s="266"/>
      <c r="G17" s="267"/>
    </row>
    <row r="18" spans="1:7" ht="12.75">
      <c r="A18" s="265" t="s">
        <v>54</v>
      </c>
      <c r="B18" s="266"/>
      <c r="C18" s="266"/>
      <c r="D18" s="266"/>
      <c r="E18" s="266"/>
      <c r="F18" s="266"/>
      <c r="G18" s="267"/>
    </row>
    <row r="19" spans="1:7" ht="12.75">
      <c r="A19" s="265" t="s">
        <v>55</v>
      </c>
      <c r="B19" s="270">
        <f>'Ausführliche CW-Darstellung'!I106</f>
        <v>1.7033333333333338</v>
      </c>
      <c r="C19" s="266"/>
      <c r="D19" s="266"/>
      <c r="E19" s="266"/>
      <c r="F19" s="266"/>
      <c r="G19" s="267"/>
    </row>
    <row r="20" spans="1:7" ht="12.75">
      <c r="A20" s="265"/>
      <c r="B20" s="266"/>
      <c r="C20" s="266"/>
      <c r="D20" s="266"/>
      <c r="E20" s="266"/>
      <c r="F20" s="266"/>
      <c r="G20" s="267"/>
    </row>
    <row r="21" spans="1:7" ht="12.75">
      <c r="A21" s="265"/>
      <c r="B21" s="266"/>
      <c r="C21" s="266"/>
      <c r="D21" s="266"/>
      <c r="E21" s="266"/>
      <c r="F21" s="266"/>
      <c r="G21" s="267"/>
    </row>
    <row r="22" spans="1:7" ht="12.75">
      <c r="A22" s="265" t="s">
        <v>56</v>
      </c>
      <c r="B22" s="266"/>
      <c r="C22" s="266"/>
      <c r="D22" s="266"/>
      <c r="E22" s="266"/>
      <c r="F22" s="266"/>
      <c r="G22" s="267"/>
    </row>
    <row r="23" spans="1:7" ht="12.75">
      <c r="A23" s="265" t="s">
        <v>57</v>
      </c>
      <c r="B23" s="266"/>
      <c r="C23" s="266"/>
      <c r="D23" s="266"/>
      <c r="E23" s="266"/>
      <c r="F23" s="266"/>
      <c r="G23" s="267"/>
    </row>
    <row r="24" spans="1:7" ht="12.75">
      <c r="A24" s="265" t="s">
        <v>58</v>
      </c>
      <c r="B24" s="266">
        <v>50</v>
      </c>
      <c r="C24" s="266"/>
      <c r="D24" s="266"/>
      <c r="E24" s="266"/>
      <c r="F24" s="266"/>
      <c r="G24" s="267"/>
    </row>
    <row r="25" spans="1:7" ht="12.75">
      <c r="A25" s="265"/>
      <c r="B25" s="266"/>
      <c r="C25" s="266"/>
      <c r="D25" s="266"/>
      <c r="E25" s="266"/>
      <c r="F25" s="266"/>
      <c r="G25" s="267"/>
    </row>
    <row r="26" spans="1:7" ht="12.75">
      <c r="A26" s="265" t="s">
        <v>58</v>
      </c>
      <c r="B26" s="266">
        <v>100</v>
      </c>
      <c r="C26" s="266"/>
      <c r="D26" s="266"/>
      <c r="E26" s="266"/>
      <c r="F26" s="266"/>
      <c r="G26" s="267"/>
    </row>
    <row r="27" spans="1:7" ht="12.75">
      <c r="A27" s="265"/>
      <c r="B27" s="266"/>
      <c r="C27" s="266"/>
      <c r="D27" s="266"/>
      <c r="E27" s="266"/>
      <c r="F27" s="266"/>
      <c r="G27" s="267"/>
    </row>
    <row r="28" spans="1:7" ht="12.75">
      <c r="A28" s="265" t="s">
        <v>59</v>
      </c>
      <c r="B28" s="266"/>
      <c r="C28" s="266"/>
      <c r="D28" s="266"/>
      <c r="E28" s="266"/>
      <c r="F28" s="266"/>
      <c r="G28" s="267"/>
    </row>
    <row r="29" spans="1:7" ht="12.75">
      <c r="A29" s="265" t="s">
        <v>60</v>
      </c>
      <c r="B29" s="266"/>
      <c r="C29" s="266"/>
      <c r="D29" s="266"/>
      <c r="E29" s="266"/>
      <c r="F29" s="266"/>
      <c r="G29" s="267"/>
    </row>
    <row r="30" spans="1:7" ht="12.75">
      <c r="A30" s="265" t="s">
        <v>58</v>
      </c>
      <c r="B30" s="271">
        <f>'Ausführliche CW-Darstellung'!K106</f>
        <v>42.58333333333334</v>
      </c>
      <c r="C30" s="266"/>
      <c r="D30" s="266"/>
      <c r="E30" s="266"/>
      <c r="F30" s="266"/>
      <c r="G30" s="267"/>
    </row>
    <row r="31" spans="1:7" ht="12.75">
      <c r="A31" s="265"/>
      <c r="B31" s="266"/>
      <c r="C31" s="266"/>
      <c r="D31" s="266"/>
      <c r="E31" s="266"/>
      <c r="F31" s="266"/>
      <c r="G31" s="267"/>
    </row>
    <row r="32" spans="1:7" ht="12.75">
      <c r="A32" s="265"/>
      <c r="B32" s="266"/>
      <c r="C32" s="266"/>
      <c r="D32" s="266"/>
      <c r="E32" s="266"/>
      <c r="F32" s="266"/>
      <c r="G32" s="267"/>
    </row>
    <row r="33" spans="1:7" ht="12.75">
      <c r="A33" s="265" t="s">
        <v>61</v>
      </c>
      <c r="B33" s="266"/>
      <c r="C33" s="266"/>
      <c r="D33" s="266"/>
      <c r="E33" s="266"/>
      <c r="F33" s="266"/>
      <c r="G33" s="267"/>
    </row>
    <row r="34" spans="1:7" ht="12.75">
      <c r="A34" s="265" t="s">
        <v>62</v>
      </c>
      <c r="B34" s="266" t="s">
        <v>63</v>
      </c>
      <c r="C34" s="272">
        <f>'Ausführliche CW-Darstellung'!K49</f>
        <v>24.166666666666682</v>
      </c>
      <c r="D34" s="268" t="s">
        <v>20</v>
      </c>
      <c r="E34" s="266"/>
      <c r="F34" s="266"/>
      <c r="G34" s="267"/>
    </row>
    <row r="35" spans="1:7" ht="12.75">
      <c r="A35" s="265"/>
      <c r="B35" s="266" t="s">
        <v>64</v>
      </c>
      <c r="C35" s="272">
        <f>'Ausführliche CW-Darstellung'!K74</f>
        <v>12.416666666666668</v>
      </c>
      <c r="D35" s="266" t="s">
        <v>20</v>
      </c>
      <c r="E35" s="266"/>
      <c r="F35" s="266"/>
      <c r="G35" s="267"/>
    </row>
    <row r="36" spans="1:7" ht="12.75">
      <c r="A36" s="265"/>
      <c r="B36" s="266" t="s">
        <v>65</v>
      </c>
      <c r="C36" s="272">
        <f>'Ausführliche CW-Darstellung'!K80+'Ausführliche CW-Darstellung'!K86+'Ausführliche CW-Darstellung'!K92</f>
        <v>3.375</v>
      </c>
      <c r="D36" s="266" t="s">
        <v>20</v>
      </c>
      <c r="E36" s="266"/>
      <c r="F36" s="266"/>
      <c r="G36" s="267"/>
    </row>
    <row r="37" spans="1:7" ht="12.75">
      <c r="A37" s="265"/>
      <c r="B37" s="266" t="s">
        <v>66</v>
      </c>
      <c r="C37" s="272">
        <f>'Ausführliche CW-Darstellung'!K98</f>
        <v>0.5</v>
      </c>
      <c r="D37" s="268" t="s">
        <v>20</v>
      </c>
      <c r="E37" s="266"/>
      <c r="F37" s="266"/>
      <c r="G37" s="267"/>
    </row>
    <row r="38" spans="1:7" ht="13.5" thickBot="1">
      <c r="A38" s="273"/>
      <c r="B38" s="274" t="s">
        <v>67</v>
      </c>
      <c r="C38" s="275">
        <f>'Ausführliche CW-Darstellung'!K105</f>
        <v>2.125</v>
      </c>
      <c r="D38" s="274" t="s">
        <v>20</v>
      </c>
      <c r="E38" s="274"/>
      <c r="F38" s="274"/>
      <c r="G38" s="276"/>
    </row>
  </sheetData>
  <sheetProtection/>
  <mergeCells count="1">
    <mergeCell ref="A5:G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34" sqref="E34"/>
    </sheetView>
  </sheetViews>
  <sheetFormatPr defaultColWidth="11.421875" defaultRowHeight="12.75"/>
  <cols>
    <col min="1" max="1" width="4.140625" style="0" customWidth="1"/>
    <col min="2" max="2" width="21.00390625" style="0" customWidth="1"/>
    <col min="3" max="3" width="6.57421875" style="0" customWidth="1"/>
    <col min="4" max="4" width="20.8515625" style="0" customWidth="1"/>
    <col min="5" max="5" width="18.421875" style="0" customWidth="1"/>
  </cols>
  <sheetData>
    <row r="1" spans="1:6" ht="12.75">
      <c r="A1" s="139" t="s">
        <v>17</v>
      </c>
      <c r="B1" s="140"/>
      <c r="C1" s="140"/>
      <c r="D1" s="140"/>
      <c r="E1" s="140"/>
      <c r="F1" s="147"/>
    </row>
    <row r="2" spans="1:6" ht="13.5" thickBot="1">
      <c r="A2" s="142" t="s">
        <v>74</v>
      </c>
      <c r="B2" s="143"/>
      <c r="C2" s="143"/>
      <c r="D2" s="143"/>
      <c r="E2" s="143"/>
      <c r="F2" s="144">
        <v>39417</v>
      </c>
    </row>
    <row r="3" spans="1:6" ht="12.75">
      <c r="A3" s="139"/>
      <c r="B3" s="140"/>
      <c r="C3" s="140"/>
      <c r="D3" s="140"/>
      <c r="E3" s="140"/>
      <c r="F3" s="137"/>
    </row>
    <row r="4" spans="1:6" ht="15">
      <c r="A4" s="145"/>
      <c r="B4" s="148" t="s">
        <v>131</v>
      </c>
      <c r="C4" s="146"/>
      <c r="D4" s="146"/>
      <c r="E4" s="146"/>
      <c r="F4" s="138"/>
    </row>
    <row r="5" spans="1:6" ht="17.25" customHeight="1" thickBot="1">
      <c r="A5" s="306" t="s">
        <v>120</v>
      </c>
      <c r="B5" s="307"/>
      <c r="C5" s="307"/>
      <c r="D5" s="307"/>
      <c r="E5" s="307"/>
      <c r="F5" s="308"/>
    </row>
    <row r="6" spans="1:6" ht="12.75">
      <c r="A6" s="149" t="s">
        <v>18</v>
      </c>
      <c r="B6" s="149" t="s">
        <v>68</v>
      </c>
      <c r="C6" s="150" t="s">
        <v>20</v>
      </c>
      <c r="D6" s="151" t="s">
        <v>69</v>
      </c>
      <c r="E6" s="149" t="s">
        <v>70</v>
      </c>
      <c r="F6" s="150" t="s">
        <v>24</v>
      </c>
    </row>
    <row r="7" spans="1:6" ht="13.5" thickBot="1">
      <c r="A7" s="152" t="s">
        <v>27</v>
      </c>
      <c r="B7" s="153"/>
      <c r="C7" s="153"/>
      <c r="D7" s="153"/>
      <c r="E7" s="153"/>
      <c r="F7" s="153"/>
    </row>
    <row r="8" spans="1:6" ht="12.75">
      <c r="A8" s="154"/>
      <c r="B8" s="155"/>
      <c r="C8" s="155"/>
      <c r="D8" s="155"/>
      <c r="E8" s="155"/>
      <c r="F8" s="156"/>
    </row>
    <row r="9" spans="1:6" ht="12.75">
      <c r="A9" s="157">
        <v>1</v>
      </c>
      <c r="B9" s="158" t="s">
        <v>52</v>
      </c>
      <c r="C9" s="158">
        <f>'Ausgewählte Kap.-daten'!D11</f>
        <v>21</v>
      </c>
      <c r="D9" s="158">
        <v>1</v>
      </c>
      <c r="E9" s="158">
        <v>50</v>
      </c>
      <c r="F9" s="159">
        <f>SUM(C9*D9/E9)</f>
        <v>0.42</v>
      </c>
    </row>
    <row r="10" spans="1:6" ht="12.75">
      <c r="A10" s="157">
        <v>2</v>
      </c>
      <c r="B10" s="158" t="s">
        <v>71</v>
      </c>
      <c r="C10" s="158">
        <f>'Ausgewählte Kap.-daten'!D12</f>
        <v>23</v>
      </c>
      <c r="D10" s="158">
        <v>1</v>
      </c>
      <c r="E10" s="158">
        <v>20</v>
      </c>
      <c r="F10" s="159">
        <f>SUM(C10*D10/E10)</f>
        <v>1.15</v>
      </c>
    </row>
    <row r="11" spans="1:6" ht="12.75">
      <c r="A11" s="160">
        <v>3</v>
      </c>
      <c r="B11" s="161" t="s">
        <v>72</v>
      </c>
      <c r="C11" s="161">
        <f>'Ausgewählte Kap.-daten'!D13</f>
        <v>2</v>
      </c>
      <c r="D11" s="161">
        <v>0.5</v>
      </c>
      <c r="E11" s="161">
        <v>15</v>
      </c>
      <c r="F11" s="162">
        <f>SUM(C11*D11/E11)</f>
        <v>0.06666666666666667</v>
      </c>
    </row>
    <row r="12" spans="1:6" ht="13.5" thickBot="1">
      <c r="A12" s="163">
        <v>4</v>
      </c>
      <c r="B12" s="164" t="s">
        <v>73</v>
      </c>
      <c r="C12" s="164">
        <f>'Ausgewählte Kap.-daten'!D14</f>
        <v>2</v>
      </c>
      <c r="D12" s="164">
        <v>0.5</v>
      </c>
      <c r="E12" s="164">
        <v>15</v>
      </c>
      <c r="F12" s="165">
        <f>SUM(C12*D12/E12)</f>
        <v>0.06666666666666667</v>
      </c>
    </row>
    <row r="13" spans="1:6" ht="13.5" thickBot="1">
      <c r="A13" s="166"/>
      <c r="B13" s="167" t="s">
        <v>46</v>
      </c>
      <c r="C13" s="167">
        <f>SUM(C9:C12)</f>
        <v>48</v>
      </c>
      <c r="D13" s="167"/>
      <c r="E13" s="167"/>
      <c r="F13" s="168">
        <f>SUM(F9:F12)</f>
        <v>1.7033333333333331</v>
      </c>
    </row>
  </sheetData>
  <sheetProtection/>
  <mergeCells count="1">
    <mergeCell ref="A5:F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BTU Cottbus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bobusch</dc:creator>
  <cp:keywords/>
  <dc:description/>
  <cp:lastModifiedBy>Windows-Benutzer</cp:lastModifiedBy>
  <cp:lastPrinted>2007-12-05T13:29:57Z</cp:lastPrinted>
  <dcterms:created xsi:type="dcterms:W3CDTF">2007-08-14T06:19:54Z</dcterms:created>
  <dcterms:modified xsi:type="dcterms:W3CDTF">2007-12-05T15:38:03Z</dcterms:modified>
  <cp:category/>
  <cp:version/>
  <cp:contentType/>
  <cp:contentStatus/>
</cp:coreProperties>
</file>